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5"/>
  </bookViews>
  <sheets>
    <sheet name="№1" sheetId="286" r:id="rId1"/>
    <sheet name="№3" sheetId="91" r:id="rId2"/>
    <sheet name="№4" sheetId="307" r:id="rId3"/>
    <sheet name="№ 5 " sheetId="345" r:id="rId4"/>
    <sheet name="№6" sheetId="348" r:id="rId5"/>
    <sheet name=" №7" sheetId="367" r:id="rId6"/>
    <sheet name=" №8" sheetId="361" r:id="rId7"/>
    <sheet name="№9" sheetId="390" r:id="rId8"/>
  </sheets>
  <externalReferences>
    <externalReference r:id="rId9"/>
  </externalReferences>
  <definedNames>
    <definedName name="_xlnm.Print_Area" localSheetId="5">' №7'!$A$1:$D$53</definedName>
    <definedName name="_xlnm.Print_Area" localSheetId="6">' №8'!$A$1:$G$246</definedName>
    <definedName name="_xlnm.Print_Area" localSheetId="3">'№ 5 '!$A$1:$C$45</definedName>
    <definedName name="_xlnm.Print_Area" localSheetId="4">№6!$A$1:$C$19</definedName>
    <definedName name="_xlnm.Print_Area" localSheetId="7">№9!$A$1:$F$38</definedName>
  </definedNames>
  <calcPr calcId="124519"/>
</workbook>
</file>

<file path=xl/calcChain.xml><?xml version="1.0" encoding="utf-8"?>
<calcChain xmlns="http://schemas.openxmlformats.org/spreadsheetml/2006/main">
  <c r="D33" i="367"/>
  <c r="D51"/>
  <c r="D45"/>
  <c r="D41"/>
  <c r="D36"/>
  <c r="D35"/>
  <c r="D15" i="390"/>
  <c r="C14"/>
  <c r="C13"/>
  <c r="C12"/>
  <c r="D12" i="345"/>
  <c r="C15" i="348"/>
  <c r="C18" i="345"/>
  <c r="G130" i="361"/>
  <c r="G129" s="1"/>
  <c r="G245"/>
  <c r="G244" s="1"/>
  <c r="G243" s="1"/>
  <c r="G238"/>
  <c r="G236"/>
  <c r="G233"/>
  <c r="G230"/>
  <c r="G229" s="1"/>
  <c r="G226"/>
  <c r="G224"/>
  <c r="G223" s="1"/>
  <c r="G222" s="1"/>
  <c r="G220"/>
  <c r="G219" s="1"/>
  <c r="G218" s="1"/>
  <c r="G217" s="1"/>
  <c r="G216"/>
  <c r="G215" s="1"/>
  <c r="G214" s="1"/>
  <c r="G213" s="1"/>
  <c r="G212" s="1"/>
  <c r="G211"/>
  <c r="G210" s="1"/>
  <c r="G209" s="1"/>
  <c r="G208" s="1"/>
  <c r="G205"/>
  <c r="G204" s="1"/>
  <c r="G203" s="1"/>
  <c r="G201"/>
  <c r="G200" s="1"/>
  <c r="G199" s="1"/>
  <c r="G197"/>
  <c r="G195"/>
  <c r="G193"/>
  <c r="G192"/>
  <c r="G191" s="1"/>
  <c r="G190"/>
  <c r="G189"/>
  <c r="G188"/>
  <c r="G187" s="1"/>
  <c r="G182"/>
  <c r="G181"/>
  <c r="G180" s="1"/>
  <c r="G179"/>
  <c r="G178"/>
  <c r="G177"/>
  <c r="G172"/>
  <c r="G171" s="1"/>
  <c r="G167"/>
  <c r="G166" s="1"/>
  <c r="G165" s="1"/>
  <c r="G163"/>
  <c r="G162" s="1"/>
  <c r="G160"/>
  <c r="G154"/>
  <c r="G151"/>
  <c r="G150" s="1"/>
  <c r="G148"/>
  <c r="G147" s="1"/>
  <c r="G144"/>
  <c r="G139"/>
  <c r="G137"/>
  <c r="G127"/>
  <c r="G126" s="1"/>
  <c r="G117"/>
  <c r="G116" s="1"/>
  <c r="G115"/>
  <c r="G114" s="1"/>
  <c r="G113" s="1"/>
  <c r="G110"/>
  <c r="G109" s="1"/>
  <c r="G108" s="1"/>
  <c r="G107"/>
  <c r="G106" s="1"/>
  <c r="G105" s="1"/>
  <c r="G103"/>
  <c r="G102" s="1"/>
  <c r="G98"/>
  <c r="G97" s="1"/>
  <c r="G94" s="1"/>
  <c r="G93" s="1"/>
  <c r="G95"/>
  <c r="G90"/>
  <c r="G89" s="1"/>
  <c r="G88" s="1"/>
  <c r="G86"/>
  <c r="G85" s="1"/>
  <c r="G84" s="1"/>
  <c r="G80"/>
  <c r="G77"/>
  <c r="G70"/>
  <c r="G69" s="1"/>
  <c r="G68" s="1"/>
  <c r="G66"/>
  <c r="G65" s="1"/>
  <c r="G64" s="1"/>
  <c r="G61"/>
  <c r="G60"/>
  <c r="G59" s="1"/>
  <c r="D24" i="367" s="1"/>
  <c r="G57" i="361"/>
  <c r="G56" s="1"/>
  <c r="G55" s="1"/>
  <c r="G53"/>
  <c r="G52" s="1"/>
  <c r="G51" s="1"/>
  <c r="G50" s="1"/>
  <c r="G48"/>
  <c r="G47" s="1"/>
  <c r="G43"/>
  <c r="G41"/>
  <c r="G37"/>
  <c r="G31"/>
  <c r="G27"/>
  <c r="G26" s="1"/>
  <c r="G25" s="1"/>
  <c r="G24" s="1"/>
  <c r="G23" s="1"/>
  <c r="G22"/>
  <c r="G21"/>
  <c r="G20" s="1"/>
  <c r="G19" s="1"/>
  <c r="G18" s="1"/>
  <c r="G17" s="1"/>
  <c r="G16" s="1"/>
  <c r="G125"/>
  <c r="G124" s="1"/>
  <c r="C38" i="345"/>
  <c r="C37" s="1"/>
  <c r="C34"/>
  <c r="C31"/>
  <c r="C25"/>
  <c r="C24" s="1"/>
  <c r="C20"/>
  <c r="C17"/>
  <c r="C15"/>
  <c r="C13"/>
  <c r="C38" i="390"/>
  <c r="E38"/>
  <c r="C12" i="345" l="1"/>
  <c r="C44" s="1"/>
  <c r="G36" i="361"/>
  <c r="G35" s="1"/>
  <c r="G34" s="1"/>
  <c r="G33" s="1"/>
  <c r="G15" s="1"/>
  <c r="G186"/>
  <c r="G185" s="1"/>
  <c r="G92"/>
  <c r="G232"/>
  <c r="G228" s="1"/>
  <c r="G176"/>
  <c r="G175" s="1"/>
  <c r="G174" s="1"/>
  <c r="G123"/>
  <c r="G122" s="1"/>
  <c r="G121" s="1"/>
  <c r="G120" s="1"/>
  <c r="G63"/>
  <c r="G207"/>
  <c r="G76"/>
  <c r="G74" s="1"/>
  <c r="G73" s="1"/>
  <c r="G112"/>
  <c r="G111" s="1"/>
  <c r="G100"/>
  <c r="G101"/>
  <c r="G75"/>
  <c r="G83"/>
  <c r="G159"/>
  <c r="G170"/>
  <c r="G169" s="1"/>
  <c r="G242"/>
  <c r="G241" s="1"/>
  <c r="G227" s="1"/>
  <c r="G99" l="1"/>
  <c r="D29" i="367"/>
  <c r="G82" i="361"/>
  <c r="D22" i="367"/>
  <c r="D20" l="1"/>
  <c r="D46" l="1"/>
  <c r="D42"/>
  <c r="D38"/>
  <c r="D25" l="1"/>
  <c r="D44"/>
  <c r="D30"/>
  <c r="D32" l="1"/>
  <c r="D28"/>
  <c r="D50"/>
  <c r="D49" s="1"/>
  <c r="D27" l="1"/>
  <c r="D31"/>
  <c r="D26" l="1"/>
  <c r="C14" i="348" l="1"/>
  <c r="C13" s="1"/>
  <c r="C12" s="1"/>
  <c r="D40" i="367" l="1"/>
  <c r="D21" l="1"/>
  <c r="D19" l="1"/>
  <c r="D18" s="1"/>
  <c r="G158" i="361" l="1"/>
  <c r="G157" s="1"/>
  <c r="G153" s="1"/>
  <c r="G146" s="1"/>
  <c r="G143" s="1"/>
  <c r="D37" i="367" s="1"/>
  <c r="D34" s="1"/>
  <c r="D52" s="1"/>
  <c r="G142" i="361"/>
  <c r="G136" s="1"/>
  <c r="G134" s="1"/>
  <c r="G133" s="1"/>
  <c r="G132" s="1"/>
  <c r="G119" l="1"/>
  <c r="G246" s="1"/>
  <c r="C19" i="348" s="1"/>
  <c r="C18" s="1"/>
  <c r="C17" s="1"/>
  <c r="C16" s="1"/>
  <c r="C11" s="1"/>
</calcChain>
</file>

<file path=xl/sharedStrings.xml><?xml version="1.0" encoding="utf-8"?>
<sst xmlns="http://schemas.openxmlformats.org/spreadsheetml/2006/main" count="1478" uniqueCount="412">
  <si>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</si>
  <si>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</si>
  <si>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</si>
  <si>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</si>
  <si>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</si>
  <si>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</si>
  <si>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</si>
  <si>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</si>
  <si>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</si>
  <si>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</si>
  <si>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</si>
  <si>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</si>
  <si>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</si>
  <si>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</si>
  <si>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</si>
  <si>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</si>
  <si>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</si>
  <si>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</si>
  <si>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</si>
  <si>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</si>
  <si>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</si>
  <si>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</si>
  <si>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</si>
  <si>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</si>
  <si>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</si>
  <si>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</si>
  <si>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</si>
  <si>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</si>
  <si>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</si>
  <si>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</si>
  <si>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</si>
  <si>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</si>
  <si>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</si>
  <si>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</si>
  <si>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</si>
  <si>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</si>
  <si>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</si>
  <si>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</si>
  <si>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</si>
  <si>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</si>
  <si>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</si>
  <si>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</si>
  <si>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</si>
  <si>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</si>
  <si>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</si>
  <si>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</si>
  <si>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</si>
  <si>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</si>
  <si>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</si>
  <si>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</si>
  <si>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</si>
  <si>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Перечень главных администраторов</t>
  </si>
  <si>
    <t>источников финансирования дефицита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</si>
  <si>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</si>
  <si>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</si>
  <si>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</si>
  <si>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</si>
  <si>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</si>
  <si>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</si>
  <si>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</si>
  <si>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</si>
  <si>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</si>
  <si>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</si>
  <si>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</si>
  <si>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</si>
  <si>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</si>
  <si>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</si>
  <si>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</si>
  <si>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</si>
  <si>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</si>
  <si>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</si>
  <si>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</si>
  <si>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</si>
  <si>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</si>
  <si>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</si>
  <si>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</si>
  <si>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</si>
  <si>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</si>
  <si>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</si>
  <si>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</si>
  <si>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</si>
  <si>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</si>
  <si>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</si>
  <si>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</si>
  <si>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</si>
  <si>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</si>
  <si>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</si>
  <si>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</si>
  <si>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</si>
  <si>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</si>
  <si>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</si>
  <si>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</si>
  <si>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</si>
  <si>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</si>
  <si>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</si>
  <si>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</si>
  <si>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</si>
  <si>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</si>
  <si>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</si>
  <si>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</si>
  <si>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</si>
  <si>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</si>
  <si>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                           МО "Североонежское"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</si>
  <si>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</si>
  <si>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</si>
  <si>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</si>
  <si>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</si>
  <si>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</si>
  <si>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</si>
  <si>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</si>
  <si>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</si>
  <si>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</si>
  <si>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</si>
  <si>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</si>
  <si>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</si>
  <si>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</si>
  <si>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</si>
  <si>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не  установленные  бюджетным  законодательством</t>
  </si>
  <si>
    <t xml:space="preserve">          Нормативы  распределения  доходов,</t>
  </si>
  <si>
    <t>Норматив распределения доходов</t>
  </si>
  <si>
    <t>Код бюджетной классификации</t>
  </si>
  <si>
    <t xml:space="preserve">Наименование  дохода </t>
  </si>
  <si>
    <t>Доходные источники областного бюджета,</t>
  </si>
  <si>
    <t xml:space="preserve">администрирование которых осуществляется </t>
  </si>
  <si>
    <t>Код бюджетной классификации Российской Федерации</t>
  </si>
  <si>
    <t>Наименование органа местного самоуправления МО "Североонежское"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</si>
  <si>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</si>
  <si>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Код доходов</t>
  </si>
  <si>
    <t>Код главы</t>
  </si>
  <si>
    <t>Администрация МО "Североонежское"</t>
  </si>
  <si>
    <t xml:space="preserve">   </t>
  </si>
  <si>
    <t>7950000</t>
  </si>
  <si>
    <t xml:space="preserve">КУЛЬТУРА  И КИНЕМАТОГРАФИЯ </t>
  </si>
  <si>
    <t>( в процентах)</t>
  </si>
  <si>
    <t>органом местного самоуправления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</si>
  <si>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</si>
  <si>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</si>
  <si>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</si>
  <si>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1 16 90020 02 5000 140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</si>
  <si>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</si>
  <si>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</si>
  <si>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</si>
  <si>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</si>
  <si>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</si>
  <si>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</si>
  <si>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</si>
  <si>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</si>
  <si>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</si>
  <si>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</si>
  <si>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 xml:space="preserve"> Код группы,подгрупы, статьи и вида источников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</si>
  <si>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</si>
  <si>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</si>
  <si>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</si>
  <si>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</si>
  <si>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</si>
  <si>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</si>
  <si>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</si>
  <si>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</si>
  <si>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</si>
  <si>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</si>
  <si>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</si>
  <si>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</si>
  <si>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</si>
  <si>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</si>
  <si>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</si>
  <si>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</si>
  <si>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Содержание и ремонт муниципальных автомобильных дорог общего пользования, находящихся в собственности муниципальных районов, городских округов и поселений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</si>
  <si>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</si>
  <si>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</si>
  <si>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</si>
  <si>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</si>
  <si>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</si>
  <si>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</si>
  <si>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</si>
  <si>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</si>
  <si>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00020705000000000180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</si>
  <si>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</si>
  <si>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</si>
  <si>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</si>
  <si>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</si>
  <si>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</si>
  <si>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</si>
  <si>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</si>
  <si>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</si>
  <si>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</si>
  <si>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</si>
  <si>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</si>
  <si>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</si>
  <si>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</si>
  <si>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</si>
  <si>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</si>
  <si>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</si>
  <si>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</si>
  <si>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</si>
  <si>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</si>
  <si>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</si>
  <si>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</si>
  <si>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</si>
  <si>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</si>
  <si>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</si>
  <si>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</si>
  <si>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</si>
  <si>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</si>
  <si>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</si>
  <si>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</si>
  <si>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</si>
  <si>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</si>
  <si>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</si>
  <si>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</si>
  <si>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</si>
  <si>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</si>
  <si>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</si>
  <si>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</si>
  <si>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</si>
  <si>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</si>
  <si>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</si>
  <si>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</si>
  <si>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</si>
  <si>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</si>
  <si>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</si>
  <si>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</si>
  <si>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</si>
  <si>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</si>
  <si>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</si>
  <si>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</si>
  <si>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</si>
  <si>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</si>
  <si>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</si>
  <si>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</si>
  <si>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</si>
  <si>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</si>
  <si>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</si>
  <si>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</si>
  <si>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</si>
  <si>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</si>
  <si>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</si>
  <si>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</si>
  <si>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</si>
  <si>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</si>
  <si>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Наименование главных администраторов наименование источников финансирования дефицита</t>
  </si>
  <si>
    <t xml:space="preserve"> бюджета  МО  "Североонежское"  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</si>
  <si>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</si>
  <si>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</si>
  <si>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</si>
  <si>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</si>
  <si>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</si>
  <si>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</si>
  <si>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</si>
  <si>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</si>
  <si>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</si>
  <si>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к проекту решения муниципального Совета</t>
  </si>
  <si>
    <t xml:space="preserve"> МО "Североонежское"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</si>
  <si>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</si>
  <si>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</si>
  <si>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</si>
  <si>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</si>
  <si>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</si>
  <si>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</si>
  <si>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</si>
  <si>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</si>
  <si>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</si>
  <si>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</si>
  <si>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</si>
  <si>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</si>
  <si>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</si>
  <si>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</si>
  <si>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</si>
  <si>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</si>
  <si>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</si>
  <si>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</si>
  <si>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</si>
  <si>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</si>
  <si>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</si>
  <si>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</si>
  <si>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</si>
  <si>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</si>
  <si>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</si>
  <si>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</si>
  <si>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</si>
  <si>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</si>
  <si>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</si>
  <si>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</si>
  <si>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</si>
  <si>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</si>
  <si>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</si>
  <si>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</si>
  <si>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</si>
  <si>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</si>
  <si>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</si>
  <si>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</si>
  <si>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</si>
  <si>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</si>
  <si>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</si>
  <si>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</si>
  <si>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</si>
  <si>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</si>
  <si>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</si>
  <si>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</si>
  <si>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</si>
  <si>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</si>
  <si>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</si>
  <si>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</si>
  <si>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</si>
  <si>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</si>
  <si>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</si>
  <si>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</si>
  <si>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</si>
  <si>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</si>
  <si>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</si>
  <si>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</si>
  <si>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</si>
  <si>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</si>
  <si>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</si>
  <si>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</si>
  <si>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</si>
  <si>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</si>
  <si>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</si>
  <si>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</si>
  <si>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</si>
  <si>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</si>
  <si>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</si>
  <si>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</si>
  <si>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</si>
  <si>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</si>
  <si>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</si>
  <si>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</si>
  <si>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</si>
  <si>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</si>
  <si>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</si>
  <si>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 xml:space="preserve">1 11 02033 13  </t>
  </si>
  <si>
    <t>Доходы от размещения временно свободных средств бюджетов городских поселений</t>
  </si>
  <si>
    <t xml:space="preserve">1 13 01995 13 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</si>
  <si>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</si>
  <si>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</si>
  <si>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выгодоприобретатели выступают получатели средств бюджетов городских поселений </t>
  </si>
  <si>
    <t xml:space="preserve">Доходы от возмещения ущерба при возникновении ины страховых случаев, когда выгодоприобретателями выступают получатели средств бюджетов городских поселений </t>
  </si>
  <si>
    <t>Невыясненные поступления, зачисляемые в бюджеты городских поселений</t>
  </si>
  <si>
    <t>Прочие  неналоговые  доходы  бюджетов  городских поселений</t>
  </si>
  <si>
    <t>Платежи, взимаемые органами местного самоуправления (организациями) городских песелений за выполнение определенных 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</si>
  <si>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</si>
  <si>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1 17 02020 13  </t>
  </si>
  <si>
    <t>1 16 23052 13</t>
  </si>
  <si>
    <t>1 17 01050 13</t>
  </si>
  <si>
    <t xml:space="preserve">1 16 23050 13 </t>
  </si>
  <si>
    <t xml:space="preserve">1 15 02050 13 </t>
  </si>
  <si>
    <t>1 13 02995 13</t>
  </si>
  <si>
    <t>1 17 05050 13</t>
  </si>
  <si>
    <t>000 2 02 01000 00 0000 151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</si>
  <si>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</si>
  <si>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</si>
  <si>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</si>
  <si>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</si>
  <si>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</si>
  <si>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000 2 02 03000 00 0000 151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</si>
  <si>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</si>
  <si>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</si>
  <si>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</si>
  <si>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</si>
  <si>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</si>
  <si>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</si>
  <si>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</si>
  <si>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</si>
  <si>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</si>
  <si>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</si>
  <si>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</si>
  <si>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</si>
  <si>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</si>
  <si>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</si>
  <si>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</si>
  <si>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к проекту Решения муниципального Совета</t>
  </si>
  <si>
    <t>от "___" декабря 2018 года № ___</t>
  </si>
  <si>
    <t>Приложение  5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</si>
  <si>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</si>
  <si>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</si>
  <si>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</si>
  <si>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</si>
  <si>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к проекту Решения муниципального Совета</t>
  </si>
  <si>
    <t>дефицита  местного  бюджета  на  2019  год</t>
  </si>
  <si>
    <t xml:space="preserve">к проекту Решения муниципального Совета  </t>
  </si>
  <si>
    <t>Приложение 8</t>
  </si>
  <si>
    <t xml:space="preserve">             Приложение   6</t>
  </si>
  <si>
    <t xml:space="preserve">                                                                                        Приложение   4</t>
  </si>
  <si>
    <t xml:space="preserve">                                                                                        Приложение  3</t>
  </si>
  <si>
    <t>Приложение 1</t>
  </si>
  <si>
    <t>Приложение   7</t>
  </si>
  <si>
    <t xml:space="preserve">к проекту Решения муниципального Совета </t>
  </si>
  <si>
    <t>000 2 02 020000 00 000 151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</si>
  <si>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</si>
  <si>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</si>
  <si>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</si>
  <si>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</si>
  <si>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</si>
  <si>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</si>
  <si>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</si>
  <si>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</si>
  <si>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</si>
  <si>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</si>
  <si>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</si>
  <si>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от "    " декабря 2019 года № ___</t>
  </si>
  <si>
    <t>от "   " декабря 2019 года № ___</t>
  </si>
  <si>
    <t xml:space="preserve"> бюджета МО "Североонежское" в 2020 году</t>
  </si>
  <si>
    <t>от "___" декабря 2019 года № ___</t>
  </si>
  <si>
    <t>Ведомственная структура расходов бюджета МО "Североонежское"на 2020 год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</si>
  <si>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</si>
  <si>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</si>
  <si>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</si>
  <si>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331 00 90040</t>
  </si>
  <si>
    <t>292,0 сумма перерасчета за 2018 год ,                  177,1 недополученный доход</t>
  </si>
  <si>
    <t xml:space="preserve">к проекту Решения муниципального Совета                                                       МО "Североонежское" </t>
  </si>
  <si>
    <t>от "___" декабря 2019 года  № ___</t>
  </si>
  <si>
    <t>Распределение отдельных видов расходов бюджета муниципального образования "Североонежское"
на 2020 год  в разрезе ведомственной структуры расходов</t>
  </si>
  <si>
    <t>Распределение расходов бюджета МО "Североонежское" на 2020 год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</si>
</sst>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0_ ;\-#,##0.00\ "/>
    <numFmt numFmtId="171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20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9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64" fontId="6" fillId="0" borderId="0" xfId="1" applyFont="1"/>
    <xf numFmtId="167" fontId="6" fillId="0" borderId="9" xfId="1" applyNumberFormat="1" applyFont="1" applyBorder="1" applyAlignment="1">
      <alignment horizontal="center" vertical="center"/>
    </xf>
    <xf numFmtId="0" fontId="6" fillId="0" borderId="0" xfId="0" applyNumberFormat="1" applyFont="1"/>
    <xf numFmtId="0" fontId="6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9" xfId="0" applyFont="1" applyBorder="1" applyAlignment="1">
      <alignment horizontal="center"/>
    </xf>
    <xf numFmtId="0" fontId="9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2" xfId="0" applyFont="1" applyFill="1" applyBorder="1"/>
    <xf numFmtId="9" fontId="6" fillId="0" borderId="0" xfId="0" applyNumberFormat="1" applyFont="1"/>
    <xf numFmtId="17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20" xfId="0" applyFont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67" fontId="6" fillId="0" borderId="9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166" fontId="6" fillId="0" borderId="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8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167" fontId="6" fillId="0" borderId="0" xfId="0" applyNumberFormat="1" applyFont="1"/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justify" vertical="top" wrapText="1"/>
    </xf>
    <xf numFmtId="169" fontId="6" fillId="0" borderId="0" xfId="0" applyNumberFormat="1" applyFont="1"/>
    <xf numFmtId="0" fontId="6" fillId="0" borderId="8" xfId="2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6" fillId="0" borderId="8" xfId="1" applyNumberFormat="1" applyFont="1" applyFill="1" applyBorder="1" applyAlignment="1">
      <alignment horizontal="justify" vertical="top"/>
    </xf>
    <xf numFmtId="0" fontId="6" fillId="0" borderId="8" xfId="1" applyNumberFormat="1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9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165" fontId="7" fillId="0" borderId="1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165" fontId="7" fillId="0" borderId="15" xfId="3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165" fontId="6" fillId="0" borderId="15" xfId="3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6" fontId="6" fillId="0" borderId="17" xfId="0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6" fillId="0" borderId="13" xfId="2" applyFont="1" applyBorder="1" applyAlignment="1">
      <alignment horizontal="left" vertical="top" wrapText="1"/>
    </xf>
    <xf numFmtId="166" fontId="6" fillId="0" borderId="17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8" xfId="3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6" fillId="0" borderId="5" xfId="2" applyFont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 vertical="top"/>
    </xf>
    <xf numFmtId="165" fontId="7" fillId="0" borderId="16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2" xfId="0" applyNumberFormat="1" applyFont="1" applyFill="1" applyBorder="1"/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7" fillId="0" borderId="9" xfId="0" applyFont="1" applyFill="1" applyBorder="1" applyAlignment="1">
      <alignment horizontal="justify" vertical="top" wrapText="1"/>
    </xf>
    <xf numFmtId="167" fontId="6" fillId="0" borderId="0" xfId="1" applyNumberFormat="1" applyFont="1"/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7" fillId="0" borderId="9" xfId="1" applyNumberFormat="1" applyFont="1" applyFill="1" applyBorder="1" applyAlignment="1">
      <alignment vertical="center"/>
    </xf>
    <xf numFmtId="167" fontId="6" fillId="0" borderId="9" xfId="1" applyNumberFormat="1" applyFont="1" applyFill="1" applyBorder="1" applyAlignment="1">
      <alignment vertical="center"/>
    </xf>
    <xf numFmtId="167" fontId="6" fillId="0" borderId="6" xfId="1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167" fontId="7" fillId="0" borderId="1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 vertical="center"/>
    </xf>
    <xf numFmtId="167" fontId="6" fillId="0" borderId="9" xfId="1" applyNumberFormat="1" applyFont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167" fontId="6" fillId="0" borderId="8" xfId="1" applyNumberFormat="1" applyFont="1" applyBorder="1" applyAlignment="1">
      <alignment horizontal="center"/>
    </xf>
    <xf numFmtId="167" fontId="7" fillId="0" borderId="9" xfId="1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wrapText="1"/>
    </xf>
    <xf numFmtId="49" fontId="6" fillId="0" borderId="22" xfId="0" applyNumberFormat="1" applyFont="1" applyFill="1" applyBorder="1" applyAlignment="1">
      <alignment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1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1" fontId="6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/>
    </xf>
    <xf numFmtId="171" fontId="7" fillId="0" borderId="22" xfId="0" applyNumberFormat="1" applyFont="1" applyFill="1" applyBorder="1"/>
    <xf numFmtId="171" fontId="6" fillId="0" borderId="22" xfId="0" applyNumberFormat="1" applyFont="1" applyFill="1" applyBorder="1" applyAlignment="1">
      <alignment horizontal="center"/>
    </xf>
    <xf numFmtId="171" fontId="6" fillId="0" borderId="22" xfId="0" applyNumberFormat="1" applyFont="1" applyFill="1" applyBorder="1"/>
    <xf numFmtId="171" fontId="7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171" fontId="6" fillId="0" borderId="22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171" fontId="7" fillId="0" borderId="9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67" fontId="6" fillId="0" borderId="24" xfId="1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wrapText="1"/>
    </xf>
    <xf numFmtId="166" fontId="6" fillId="0" borderId="6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justify" vertical="top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7" fontId="7" fillId="2" borderId="8" xfId="1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top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7" fontId="6" fillId="2" borderId="8" xfId="1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justify" vertical="top"/>
    </xf>
    <xf numFmtId="0" fontId="6" fillId="2" borderId="8" xfId="0" applyFont="1" applyFill="1" applyBorder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top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vertical="top" wrapText="1"/>
    </xf>
    <xf numFmtId="49" fontId="7" fillId="2" borderId="8" xfId="2" applyNumberFormat="1" applyFont="1" applyFill="1" applyBorder="1" applyAlignment="1">
      <alignment horizontal="center" vertical="center"/>
    </xf>
    <xf numFmtId="49" fontId="7" fillId="2" borderId="10" xfId="2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vertical="top" wrapText="1"/>
    </xf>
    <xf numFmtId="49" fontId="6" fillId="2" borderId="8" xfId="2" applyNumberFormat="1" applyFont="1" applyFill="1" applyBorder="1" applyAlignment="1">
      <alignment horizontal="center" vertical="center"/>
    </xf>
    <xf numFmtId="49" fontId="6" fillId="2" borderId="10" xfId="2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justify" vertical="top"/>
    </xf>
    <xf numFmtId="49" fontId="7" fillId="2" borderId="3" xfId="0" applyNumberFormat="1" applyFont="1" applyFill="1" applyBorder="1" applyAlignment="1">
      <alignment horizontal="center" vertical="center"/>
    </xf>
    <xf numFmtId="167" fontId="7" fillId="2" borderId="9" xfId="1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center" vertical="center"/>
    </xf>
    <xf numFmtId="167" fontId="6" fillId="2" borderId="9" xfId="1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49" fontId="6" fillId="2" borderId="9" xfId="2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6" fillId="0" borderId="9" xfId="1" applyNumberFormat="1" applyFont="1" applyFill="1" applyBorder="1" applyAlignment="1">
      <alignment horizontal="center" vertical="center"/>
    </xf>
    <xf numFmtId="168" fontId="6" fillId="0" borderId="9" xfId="1" applyNumberFormat="1" applyFont="1" applyFill="1" applyBorder="1" applyAlignment="1">
      <alignment horizontal="center" vertical="center"/>
    </xf>
    <xf numFmtId="167" fontId="7" fillId="0" borderId="6" xfId="1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167" fontId="6" fillId="2" borderId="9" xfId="1" applyNumberFormat="1" applyFont="1" applyFill="1" applyBorder="1" applyAlignment="1">
      <alignment horizontal="center" vertical="center"/>
    </xf>
    <xf numFmtId="167" fontId="6" fillId="2" borderId="6" xfId="1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top"/>
    </xf>
    <xf numFmtId="0" fontId="7" fillId="0" borderId="8" xfId="1" applyNumberFormat="1" applyFont="1" applyFill="1" applyBorder="1" applyAlignment="1">
      <alignment horizontal="justify" vertical="top"/>
    </xf>
    <xf numFmtId="165" fontId="7" fillId="0" borderId="9" xfId="1" applyNumberFormat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justify" vertical="top"/>
    </xf>
    <xf numFmtId="0" fontId="6" fillId="2" borderId="4" xfId="0" quotePrefix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justify" vertical="top" wrapText="1"/>
    </xf>
    <xf numFmtId="0" fontId="7" fillId="2" borderId="8" xfId="1" applyNumberFormat="1" applyFont="1" applyFill="1" applyBorder="1" applyAlignment="1">
      <alignment horizontal="justify" vertical="top"/>
    </xf>
    <xf numFmtId="0" fontId="6" fillId="2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top"/>
    </xf>
    <xf numFmtId="0" fontId="0" fillId="0" borderId="20" xfId="0" applyBorder="1" applyAlignment="1">
      <alignment horizontal="left" vertical="center" wrapText="1"/>
    </xf>
    <xf numFmtId="0" fontId="12" fillId="0" borderId="0" xfId="0" applyFont="1"/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0%20&#1075;&#1086;&#1076;/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5">
          <cell r="J25">
            <v>857171.51454</v>
          </cell>
        </row>
        <row r="29">
          <cell r="J29">
            <v>263605.62793108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">
          <cell r="I10">
            <v>50</v>
          </cell>
        </row>
      </sheetData>
      <sheetData sheetId="20">
        <row r="10">
          <cell r="I10">
            <v>568.57899999999995</v>
          </cell>
        </row>
        <row r="11">
          <cell r="I11">
            <v>67.847999999999999</v>
          </cell>
        </row>
        <row r="12">
          <cell r="I12">
            <v>1360</v>
          </cell>
        </row>
      </sheetData>
      <sheetData sheetId="21">
        <row r="13">
          <cell r="I13">
            <v>600</v>
          </cell>
        </row>
      </sheetData>
      <sheetData sheetId="22">
        <row r="22">
          <cell r="I22">
            <v>2677.1600000000003</v>
          </cell>
        </row>
      </sheetData>
      <sheetData sheetId="23">
        <row r="14">
          <cell r="I14">
            <v>2656.0594500000002</v>
          </cell>
        </row>
      </sheetData>
      <sheetData sheetId="24"/>
      <sheetData sheetId="25">
        <row r="24">
          <cell r="I24">
            <v>2083.4</v>
          </cell>
        </row>
      </sheetData>
      <sheetData sheetId="26">
        <row r="13">
          <cell r="I13">
            <v>4053916.7</v>
          </cell>
        </row>
        <row r="15">
          <cell r="I15">
            <v>360200</v>
          </cell>
        </row>
        <row r="22">
          <cell r="I22">
            <v>1224282.8534000001</v>
          </cell>
        </row>
        <row r="23">
          <cell r="I23">
            <v>2498269.2599999998</v>
          </cell>
        </row>
      </sheetData>
      <sheetData sheetId="27" refreshError="1"/>
      <sheetData sheetId="28" refreshError="1"/>
      <sheetData sheetId="29" refreshError="1"/>
      <sheetData sheetId="30">
        <row r="13">
          <cell r="I13">
            <v>509363.5</v>
          </cell>
        </row>
        <row r="15">
          <cell r="I15">
            <v>170700</v>
          </cell>
        </row>
        <row r="19">
          <cell r="I19">
            <v>153828.16700000002</v>
          </cell>
        </row>
        <row r="20">
          <cell r="I20">
            <v>400489.53279999999</v>
          </cell>
        </row>
      </sheetData>
      <sheetData sheetId="31" refreshError="1"/>
      <sheetData sheetId="32" refreshError="1"/>
      <sheetData sheetId="33">
        <row r="28">
          <cell r="G28">
            <v>208000</v>
          </cell>
        </row>
      </sheetData>
      <sheetData sheetId="34">
        <row r="15">
          <cell r="E15">
            <v>257726.52</v>
          </cell>
        </row>
      </sheetData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4" sqref="A4:C4"/>
    </sheetView>
  </sheetViews>
  <sheetFormatPr defaultRowHeight="12.75"/>
  <cols>
    <col min="1" max="1" width="21" customWidth="1"/>
    <col min="2" max="2" width="61.42578125" customWidth="1"/>
    <col min="3" max="3" width="14.28515625" customWidth="1"/>
  </cols>
  <sheetData>
    <row r="1" spans="1:8">
      <c r="A1" s="204" t="s">
        <v>383</v>
      </c>
      <c r="B1" s="204"/>
      <c r="C1" s="204"/>
      <c r="D1" s="5"/>
      <c r="E1" s="5"/>
      <c r="F1" s="5"/>
      <c r="G1" s="5"/>
      <c r="H1" s="5"/>
    </row>
    <row r="2" spans="1:8">
      <c r="A2" s="204" t="s">
        <v>369</v>
      </c>
      <c r="B2" s="204"/>
      <c r="C2" s="204"/>
      <c r="D2" s="5"/>
      <c r="E2" s="5"/>
      <c r="F2" s="5"/>
      <c r="G2" s="5"/>
      <c r="H2" s="5"/>
    </row>
    <row r="3" spans="1:8">
      <c r="A3" s="204" t="s">
        <v>251</v>
      </c>
      <c r="B3" s="204"/>
      <c r="C3" s="204"/>
      <c r="D3" s="5"/>
      <c r="E3" s="5"/>
      <c r="F3" s="5"/>
      <c r="G3" s="5"/>
      <c r="H3" s="5"/>
    </row>
    <row r="4" spans="1:8">
      <c r="A4" s="204" t="s">
        <v>399</v>
      </c>
      <c r="B4" s="204"/>
      <c r="C4" s="204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5"/>
      <c r="B6" s="23" t="s">
        <v>118</v>
      </c>
      <c r="C6" s="5"/>
      <c r="D6" s="5"/>
      <c r="E6" s="5"/>
      <c r="F6" s="5"/>
      <c r="G6" s="5"/>
      <c r="H6" s="5"/>
    </row>
    <row r="7" spans="1:8" ht="15.75">
      <c r="A7" s="5"/>
      <c r="B7" s="23" t="s">
        <v>117</v>
      </c>
      <c r="C7" s="8"/>
      <c r="D7" s="5"/>
      <c r="E7" s="5"/>
      <c r="F7" s="5"/>
      <c r="G7" s="5"/>
      <c r="H7" s="5"/>
    </row>
    <row r="8" spans="1:8" ht="6" customHeight="1">
      <c r="A8" s="5"/>
      <c r="B8" s="5"/>
      <c r="C8" s="8"/>
      <c r="D8" s="5"/>
      <c r="E8" s="5"/>
      <c r="F8" s="5"/>
      <c r="G8" s="5"/>
      <c r="H8" s="5"/>
    </row>
    <row r="9" spans="1:8" hidden="1">
      <c r="A9" s="5"/>
      <c r="B9" s="5"/>
      <c r="C9" s="8"/>
      <c r="D9" s="5"/>
      <c r="E9" s="5"/>
      <c r="F9" s="5"/>
      <c r="G9" s="5"/>
      <c r="H9" s="5"/>
    </row>
    <row r="10" spans="1:8">
      <c r="A10" s="5"/>
      <c r="B10" s="5"/>
      <c r="C10" s="5" t="s">
        <v>133</v>
      </c>
      <c r="D10" s="5"/>
      <c r="E10" s="5"/>
      <c r="F10" s="5"/>
      <c r="G10" s="5"/>
      <c r="H10" s="5"/>
    </row>
    <row r="11" spans="1:8" ht="42" customHeight="1">
      <c r="A11" s="19" t="s">
        <v>120</v>
      </c>
      <c r="B11" s="7" t="s">
        <v>121</v>
      </c>
      <c r="C11" s="19" t="s">
        <v>119</v>
      </c>
      <c r="D11" s="5"/>
      <c r="E11" s="5"/>
      <c r="F11" s="5"/>
      <c r="G11" s="5"/>
      <c r="H11" s="5"/>
    </row>
    <row r="12" spans="1:8" ht="30" customHeight="1">
      <c r="A12" s="19" t="s">
        <v>329</v>
      </c>
      <c r="B12" s="24" t="s">
        <v>330</v>
      </c>
      <c r="C12" s="56">
        <v>100</v>
      </c>
      <c r="D12" s="5"/>
      <c r="E12" s="5"/>
      <c r="F12" s="5"/>
      <c r="G12" s="5"/>
      <c r="H12" s="5"/>
    </row>
    <row r="13" spans="1:8" ht="25.5">
      <c r="A13" s="25" t="s">
        <v>331</v>
      </c>
      <c r="B13" s="17" t="s">
        <v>332</v>
      </c>
      <c r="C13" s="56">
        <v>100</v>
      </c>
      <c r="D13" s="5"/>
      <c r="E13" s="5"/>
      <c r="F13" s="5"/>
      <c r="G13" s="5"/>
      <c r="H13" s="5"/>
    </row>
    <row r="14" spans="1:8" ht="15.75" customHeight="1">
      <c r="A14" s="25" t="s">
        <v>345</v>
      </c>
      <c r="B14" s="17" t="s">
        <v>333</v>
      </c>
      <c r="C14" s="26">
        <v>100</v>
      </c>
      <c r="D14" s="5"/>
      <c r="E14" s="5"/>
      <c r="F14" s="5"/>
      <c r="G14" s="5"/>
      <c r="H14" s="5"/>
    </row>
    <row r="15" spans="1:8" ht="27.75" customHeight="1">
      <c r="A15" s="55" t="s">
        <v>344</v>
      </c>
      <c r="B15" s="29" t="s">
        <v>338</v>
      </c>
      <c r="C15" s="26">
        <v>100</v>
      </c>
      <c r="D15" s="5"/>
      <c r="E15" s="5"/>
      <c r="F15" s="5"/>
      <c r="G15" s="5"/>
      <c r="H15" s="5"/>
    </row>
    <row r="16" spans="1:8" ht="51">
      <c r="A16" s="7" t="s">
        <v>343</v>
      </c>
      <c r="B16" s="17" t="s">
        <v>334</v>
      </c>
      <c r="C16" s="56">
        <v>100</v>
      </c>
      <c r="D16" s="5"/>
      <c r="E16" s="5"/>
      <c r="F16" s="5"/>
      <c r="G16" s="5"/>
      <c r="H16" s="5"/>
    </row>
    <row r="17" spans="1:8" ht="38.25">
      <c r="A17" s="55" t="s">
        <v>341</v>
      </c>
      <c r="B17" s="30" t="s">
        <v>335</v>
      </c>
      <c r="C17" s="26">
        <v>100</v>
      </c>
      <c r="D17" s="5"/>
      <c r="E17" s="5"/>
      <c r="F17" s="5"/>
      <c r="G17" s="5"/>
      <c r="H17" s="5"/>
    </row>
    <row r="18" spans="1:8">
      <c r="A18" s="27" t="s">
        <v>342</v>
      </c>
      <c r="B18" s="31" t="s">
        <v>336</v>
      </c>
      <c r="C18" s="28">
        <v>100</v>
      </c>
      <c r="D18" s="5"/>
      <c r="E18" s="5"/>
      <c r="F18" s="5"/>
      <c r="G18" s="5"/>
      <c r="H18" s="5"/>
    </row>
    <row r="19" spans="1:8" ht="51">
      <c r="A19" s="55" t="s">
        <v>340</v>
      </c>
      <c r="B19" s="30" t="s">
        <v>339</v>
      </c>
      <c r="C19" s="26">
        <v>100</v>
      </c>
      <c r="D19" s="5"/>
      <c r="E19" s="5"/>
      <c r="F19" s="5"/>
      <c r="G19" s="5"/>
      <c r="H19" s="5"/>
    </row>
    <row r="20" spans="1:8">
      <c r="A20" s="22" t="s">
        <v>346</v>
      </c>
      <c r="B20" s="17" t="s">
        <v>337</v>
      </c>
      <c r="C20" s="22">
        <v>100</v>
      </c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4">
    <mergeCell ref="A1:C1"/>
    <mergeCell ref="A2:C2"/>
    <mergeCell ref="A3:C3"/>
    <mergeCell ref="A4:C4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4" sqref="A4:C4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A1" s="204" t="s">
        <v>382</v>
      </c>
      <c r="B1" s="204"/>
      <c r="C1" s="204"/>
      <c r="D1" s="5"/>
      <c r="E1" s="5"/>
      <c r="F1" s="5"/>
      <c r="G1" s="5"/>
      <c r="H1" s="5"/>
    </row>
    <row r="2" spans="1:8">
      <c r="A2" s="204" t="s">
        <v>369</v>
      </c>
      <c r="B2" s="204"/>
      <c r="C2" s="204"/>
      <c r="D2" s="5"/>
      <c r="E2" s="5"/>
      <c r="F2" s="5"/>
      <c r="G2" s="5"/>
      <c r="H2" s="5"/>
    </row>
    <row r="3" spans="1:8">
      <c r="A3" s="204" t="s">
        <v>102</v>
      </c>
      <c r="B3" s="204"/>
      <c r="C3" s="204"/>
      <c r="D3" s="5"/>
      <c r="E3" s="5"/>
      <c r="F3" s="5"/>
      <c r="G3" s="5"/>
      <c r="H3" s="5"/>
    </row>
    <row r="4" spans="1:8">
      <c r="A4" s="204" t="s">
        <v>398</v>
      </c>
      <c r="B4" s="204"/>
      <c r="C4" s="204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205" t="s">
        <v>51</v>
      </c>
      <c r="B6" s="205"/>
      <c r="C6" s="205"/>
      <c r="D6" s="5"/>
      <c r="E6" s="5"/>
      <c r="F6" s="5"/>
      <c r="G6" s="5"/>
      <c r="H6" s="5"/>
    </row>
    <row r="7" spans="1:8" ht="15.75">
      <c r="A7" s="205" t="s">
        <v>52</v>
      </c>
      <c r="B7" s="205"/>
      <c r="C7" s="205"/>
      <c r="D7" s="5"/>
      <c r="E7" s="5"/>
      <c r="F7" s="5"/>
      <c r="G7" s="5"/>
      <c r="H7" s="5"/>
    </row>
    <row r="8" spans="1:8" ht="15.75">
      <c r="A8" s="205" t="s">
        <v>240</v>
      </c>
      <c r="B8" s="205"/>
      <c r="C8" s="205"/>
      <c r="D8" s="5"/>
      <c r="E8" s="5"/>
      <c r="F8" s="5"/>
      <c r="G8" s="5"/>
      <c r="H8" s="5"/>
    </row>
    <row r="9" spans="1:8">
      <c r="A9" s="5"/>
      <c r="B9" s="5"/>
      <c r="C9" s="8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25.5">
      <c r="A11" s="19" t="s">
        <v>128</v>
      </c>
      <c r="B11" s="19" t="s">
        <v>149</v>
      </c>
      <c r="C11" s="52" t="s">
        <v>239</v>
      </c>
      <c r="D11" s="5"/>
      <c r="E11" s="5"/>
      <c r="F11" s="5"/>
      <c r="G11" s="5"/>
      <c r="H11" s="5"/>
    </row>
    <row r="12" spans="1:8" ht="25.5">
      <c r="A12" s="55">
        <v>821</v>
      </c>
      <c r="B12" s="12" t="s">
        <v>245</v>
      </c>
      <c r="C12" s="59" t="s">
        <v>146</v>
      </c>
      <c r="D12" s="5"/>
      <c r="E12" s="5"/>
      <c r="F12" s="5"/>
      <c r="G12" s="5"/>
      <c r="H12" s="5"/>
    </row>
    <row r="13" spans="1:8" ht="25.5">
      <c r="A13" s="55">
        <v>821</v>
      </c>
      <c r="B13" s="12" t="s">
        <v>249</v>
      </c>
      <c r="C13" s="19" t="s">
        <v>147</v>
      </c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7">
    <mergeCell ref="A6:C6"/>
    <mergeCell ref="A7:C7"/>
    <mergeCell ref="A8:C8"/>
    <mergeCell ref="A1:C1"/>
    <mergeCell ref="A2:C2"/>
    <mergeCell ref="A3:C3"/>
    <mergeCell ref="A4:C4"/>
  </mergeCells>
  <phoneticPr fontId="2" type="noConversion"/>
  <pageMargins left="1.1811023622047245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5" sqref="A5"/>
    </sheetView>
  </sheetViews>
  <sheetFormatPr defaultRowHeight="12.75"/>
  <cols>
    <col min="1" max="1" width="9.85546875" customWidth="1"/>
    <col min="2" max="2" width="23.140625" customWidth="1"/>
    <col min="3" max="3" width="55.28515625" customWidth="1"/>
  </cols>
  <sheetData>
    <row r="1" spans="1:5">
      <c r="A1" s="204" t="s">
        <v>381</v>
      </c>
      <c r="B1" s="204"/>
      <c r="C1" s="204"/>
      <c r="D1" s="5"/>
      <c r="E1" s="5"/>
    </row>
    <row r="2" spans="1:5">
      <c r="A2" s="204" t="s">
        <v>376</v>
      </c>
      <c r="B2" s="204"/>
      <c r="C2" s="204"/>
      <c r="D2" s="5"/>
      <c r="E2" s="5"/>
    </row>
    <row r="3" spans="1:5">
      <c r="A3" s="204" t="s">
        <v>45</v>
      </c>
      <c r="B3" s="204"/>
      <c r="C3" s="204"/>
      <c r="D3" s="5"/>
      <c r="E3" s="5"/>
    </row>
    <row r="4" spans="1:5">
      <c r="A4" s="204" t="s">
        <v>401</v>
      </c>
      <c r="B4" s="204"/>
      <c r="C4" s="204"/>
      <c r="D4" s="5"/>
      <c r="E4" s="5"/>
    </row>
    <row r="5" spans="1:5">
      <c r="A5" s="5"/>
      <c r="B5" s="5"/>
      <c r="C5" s="5"/>
      <c r="D5" s="5"/>
      <c r="E5" s="5"/>
    </row>
    <row r="6" spans="1:5" ht="15.75">
      <c r="A6" s="205" t="s">
        <v>122</v>
      </c>
      <c r="B6" s="205"/>
      <c r="C6" s="205"/>
      <c r="D6" s="5"/>
      <c r="E6" s="5"/>
    </row>
    <row r="7" spans="1:5" ht="15.75">
      <c r="A7" s="205" t="s">
        <v>123</v>
      </c>
      <c r="B7" s="205"/>
      <c r="C7" s="205"/>
      <c r="D7" s="5"/>
      <c r="E7" s="5"/>
    </row>
    <row r="8" spans="1:5" ht="15.75">
      <c r="A8" s="205" t="s">
        <v>134</v>
      </c>
      <c r="B8" s="205"/>
      <c r="C8" s="205"/>
      <c r="D8" s="5"/>
      <c r="E8" s="5"/>
    </row>
    <row r="9" spans="1:5" ht="15.75" customHeight="1">
      <c r="A9" s="205" t="s">
        <v>45</v>
      </c>
      <c r="B9" s="205"/>
      <c r="C9" s="205"/>
      <c r="D9" s="5"/>
      <c r="E9" s="5"/>
    </row>
    <row r="10" spans="1:5" ht="15.75" customHeight="1">
      <c r="A10" s="5"/>
      <c r="B10" s="5"/>
      <c r="C10" s="50"/>
      <c r="D10" s="5"/>
      <c r="E10" s="5"/>
    </row>
    <row r="11" spans="1:5">
      <c r="A11" s="5"/>
      <c r="B11" s="5"/>
      <c r="C11" s="50"/>
      <c r="D11" s="5"/>
      <c r="E11" s="5"/>
    </row>
    <row r="12" spans="1:5">
      <c r="A12" s="206" t="s">
        <v>124</v>
      </c>
      <c r="B12" s="207"/>
      <c r="C12" s="208" t="s">
        <v>125</v>
      </c>
      <c r="D12" s="5"/>
      <c r="E12" s="5"/>
    </row>
    <row r="13" spans="1:5">
      <c r="A13" s="7" t="s">
        <v>128</v>
      </c>
      <c r="B13" s="54" t="s">
        <v>127</v>
      </c>
      <c r="C13" s="209"/>
      <c r="D13" s="5"/>
      <c r="E13" s="5"/>
    </row>
    <row r="14" spans="1:5">
      <c r="A14" s="55"/>
      <c r="B14" s="7"/>
      <c r="C14" s="26" t="s">
        <v>129</v>
      </c>
      <c r="D14" s="5"/>
      <c r="E14" s="5"/>
    </row>
    <row r="15" spans="1:5" ht="38.25">
      <c r="A15" s="55">
        <v>821</v>
      </c>
      <c r="B15" s="55" t="s">
        <v>138</v>
      </c>
      <c r="C15" s="60" t="s">
        <v>126</v>
      </c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</sheetData>
  <mergeCells count="10">
    <mergeCell ref="A1:C1"/>
    <mergeCell ref="A2:C2"/>
    <mergeCell ref="A3:C3"/>
    <mergeCell ref="A4:C4"/>
    <mergeCell ref="A12:B12"/>
    <mergeCell ref="C12:C13"/>
    <mergeCell ref="A6:C6"/>
    <mergeCell ref="A7:C7"/>
    <mergeCell ref="A8:C8"/>
    <mergeCell ref="A9:C9"/>
  </mergeCells>
  <pageMargins left="1.1811023622047245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zoomScale="90" zoomScaleSheetLayoutView="90" workbookViewId="0">
      <selection activeCell="D25" sqref="D25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38.140625" customWidth="1"/>
    <col min="5" max="5" width="15.28515625" customWidth="1"/>
    <col min="9" max="9" width="10.85546875" bestFit="1" customWidth="1"/>
  </cols>
  <sheetData>
    <row r="1" spans="1:4">
      <c r="A1" s="210"/>
      <c r="B1" s="210"/>
      <c r="C1" s="210"/>
    </row>
    <row r="2" spans="1:4" ht="14.25" customHeight="1">
      <c r="A2" s="204" t="s">
        <v>371</v>
      </c>
      <c r="B2" s="204"/>
      <c r="C2" s="204"/>
    </row>
    <row r="3" spans="1:4">
      <c r="A3" s="204" t="s">
        <v>250</v>
      </c>
      <c r="B3" s="204"/>
      <c r="C3" s="204"/>
    </row>
    <row r="4" spans="1:4">
      <c r="A4" s="204" t="s">
        <v>45</v>
      </c>
      <c r="B4" s="204"/>
      <c r="C4" s="204"/>
    </row>
    <row r="5" spans="1:4">
      <c r="A5" s="204" t="s">
        <v>401</v>
      </c>
      <c r="B5" s="204"/>
      <c r="C5" s="204"/>
    </row>
    <row r="6" spans="1:4">
      <c r="A6" s="16"/>
      <c r="B6" s="5"/>
      <c r="C6" s="6"/>
    </row>
    <row r="7" spans="1:4">
      <c r="A7" s="16"/>
      <c r="B7" s="5"/>
      <c r="C7" s="6"/>
    </row>
    <row r="8" spans="1:4" ht="15.75">
      <c r="A8" s="5"/>
      <c r="B8" s="198" t="s">
        <v>13</v>
      </c>
      <c r="C8" s="118"/>
    </row>
    <row r="9" spans="1:4" ht="15.75">
      <c r="A9" s="5"/>
      <c r="B9" s="198" t="s">
        <v>400</v>
      </c>
      <c r="C9" s="50"/>
    </row>
    <row r="10" spans="1:4" ht="13.5" thickBot="1">
      <c r="A10" s="16"/>
      <c r="B10" s="5"/>
      <c r="C10" s="6"/>
    </row>
    <row r="11" spans="1:4" ht="26.25" thickBot="1">
      <c r="A11" s="101" t="s">
        <v>120</v>
      </c>
      <c r="B11" s="119" t="s">
        <v>78</v>
      </c>
      <c r="C11" s="102" t="s">
        <v>148</v>
      </c>
    </row>
    <row r="12" spans="1:4">
      <c r="A12" s="103" t="s">
        <v>359</v>
      </c>
      <c r="B12" s="120" t="s">
        <v>55</v>
      </c>
      <c r="C12" s="121">
        <f>SUM(C13+C17+C20+C22+C24+C31+C34+C15)</f>
        <v>27553.800000000003</v>
      </c>
      <c r="D12">
        <f>C12*10%</f>
        <v>2755.3800000000006</v>
      </c>
    </row>
    <row r="13" spans="1:4">
      <c r="A13" s="104" t="s">
        <v>360</v>
      </c>
      <c r="B13" s="122" t="s">
        <v>69</v>
      </c>
      <c r="C13" s="123">
        <f>SUM(C14)</f>
        <v>11483.6</v>
      </c>
    </row>
    <row r="14" spans="1:4">
      <c r="A14" s="105" t="s">
        <v>361</v>
      </c>
      <c r="B14" s="124" t="s">
        <v>70</v>
      </c>
      <c r="C14" s="125">
        <v>11483.6</v>
      </c>
    </row>
    <row r="15" spans="1:4" ht="25.5">
      <c r="A15" s="104" t="s">
        <v>362</v>
      </c>
      <c r="B15" s="126" t="s">
        <v>171</v>
      </c>
      <c r="C15" s="123">
        <f>C16</f>
        <v>953.2</v>
      </c>
    </row>
    <row r="16" spans="1:4" ht="25.5">
      <c r="A16" s="105" t="s">
        <v>363</v>
      </c>
      <c r="B16" s="127" t="s">
        <v>172</v>
      </c>
      <c r="C16" s="125">
        <v>953.2</v>
      </c>
    </row>
    <row r="17" spans="1:9">
      <c r="A17" s="104" t="s">
        <v>364</v>
      </c>
      <c r="B17" s="122" t="s">
        <v>8</v>
      </c>
      <c r="C17" s="123">
        <f>SUM(C18:C19)</f>
        <v>7494.0999999999995</v>
      </c>
      <c r="D17" s="318" t="s">
        <v>407</v>
      </c>
    </row>
    <row r="18" spans="1:9">
      <c r="A18" s="105" t="s">
        <v>348</v>
      </c>
      <c r="B18" s="124" t="s">
        <v>81</v>
      </c>
      <c r="C18" s="125">
        <f>932-292-177.1</f>
        <v>462.9</v>
      </c>
      <c r="D18" s="318"/>
    </row>
    <row r="19" spans="1:9">
      <c r="A19" s="106" t="s">
        <v>349</v>
      </c>
      <c r="B19" s="128" t="s">
        <v>82</v>
      </c>
      <c r="C19" s="129">
        <v>7031.2</v>
      </c>
      <c r="D19" s="318"/>
    </row>
    <row r="20" spans="1:9">
      <c r="A20" s="107" t="s">
        <v>358</v>
      </c>
      <c r="B20" s="130" t="s">
        <v>43</v>
      </c>
      <c r="C20" s="131">
        <f>C21</f>
        <v>49.9</v>
      </c>
      <c r="D20" s="319">
        <v>469.1</v>
      </c>
    </row>
    <row r="21" spans="1:9" ht="38.25">
      <c r="A21" s="105" t="s">
        <v>350</v>
      </c>
      <c r="B21" s="127" t="s">
        <v>151</v>
      </c>
      <c r="C21" s="125">
        <v>49.9</v>
      </c>
    </row>
    <row r="22" spans="1:9" ht="25.5" hidden="1">
      <c r="A22" s="108" t="s">
        <v>30</v>
      </c>
      <c r="B22" s="132" t="s">
        <v>152</v>
      </c>
      <c r="C22" s="123">
        <v>0</v>
      </c>
    </row>
    <row r="23" spans="1:9" hidden="1">
      <c r="A23" s="105" t="s">
        <v>31</v>
      </c>
      <c r="B23" s="124" t="s">
        <v>8</v>
      </c>
      <c r="C23" s="125">
        <v>0</v>
      </c>
    </row>
    <row r="24" spans="1:9" ht="25.5">
      <c r="A24" s="108" t="s">
        <v>357</v>
      </c>
      <c r="B24" s="132" t="s">
        <v>153</v>
      </c>
      <c r="C24" s="123">
        <f>C25+C30</f>
        <v>5300</v>
      </c>
    </row>
    <row r="25" spans="1:9" ht="63.75">
      <c r="A25" s="106" t="s">
        <v>351</v>
      </c>
      <c r="B25" s="133" t="s">
        <v>154</v>
      </c>
      <c r="C25" s="134">
        <f>C26+C27+C28+C29</f>
        <v>4200</v>
      </c>
    </row>
    <row r="26" spans="1:9" ht="51">
      <c r="A26" s="34" t="s">
        <v>253</v>
      </c>
      <c r="B26" s="135" t="s">
        <v>254</v>
      </c>
      <c r="C26" s="134">
        <v>400</v>
      </c>
    </row>
    <row r="27" spans="1:9" ht="51">
      <c r="A27" s="35" t="s">
        <v>255</v>
      </c>
      <c r="B27" s="135" t="s">
        <v>256</v>
      </c>
      <c r="C27" s="134">
        <v>200</v>
      </c>
    </row>
    <row r="28" spans="1:9" ht="38.25">
      <c r="A28" s="34" t="s">
        <v>257</v>
      </c>
      <c r="B28" s="135" t="s">
        <v>258</v>
      </c>
      <c r="C28" s="226">
        <v>0</v>
      </c>
    </row>
    <row r="29" spans="1:9" ht="26.25" hidden="1" thickBot="1">
      <c r="A29" s="136" t="s">
        <v>260</v>
      </c>
      <c r="B29" s="137" t="s">
        <v>261</v>
      </c>
      <c r="C29" s="225">
        <v>3600</v>
      </c>
    </row>
    <row r="30" spans="1:9" ht="51">
      <c r="A30" s="109" t="s">
        <v>163</v>
      </c>
      <c r="B30" s="138" t="s">
        <v>162</v>
      </c>
      <c r="C30" s="139">
        <v>1100</v>
      </c>
      <c r="D30" t="s">
        <v>161</v>
      </c>
    </row>
    <row r="31" spans="1:9">
      <c r="A31" s="110" t="s">
        <v>100</v>
      </c>
      <c r="B31" s="126" t="s">
        <v>101</v>
      </c>
      <c r="C31" s="123">
        <f>C32+C33</f>
        <v>2243</v>
      </c>
    </row>
    <row r="32" spans="1:9">
      <c r="A32" s="105" t="s">
        <v>157</v>
      </c>
      <c r="B32" s="127" t="s">
        <v>173</v>
      </c>
      <c r="C32" s="134">
        <v>1633</v>
      </c>
      <c r="I32" s="1"/>
    </row>
    <row r="33" spans="1:9">
      <c r="A33" s="105" t="s">
        <v>158</v>
      </c>
      <c r="B33" s="140" t="s">
        <v>174</v>
      </c>
      <c r="C33" s="134">
        <v>610</v>
      </c>
      <c r="I33" s="1"/>
    </row>
    <row r="34" spans="1:9">
      <c r="A34" s="110" t="s">
        <v>356</v>
      </c>
      <c r="B34" s="126" t="s">
        <v>90</v>
      </c>
      <c r="C34" s="123">
        <f>C35+C36</f>
        <v>30</v>
      </c>
      <c r="I34" s="42"/>
    </row>
    <row r="35" spans="1:9" ht="51">
      <c r="A35" s="111" t="s">
        <v>104</v>
      </c>
      <c r="B35" s="140" t="s">
        <v>105</v>
      </c>
      <c r="C35" s="141">
        <v>0</v>
      </c>
      <c r="I35" s="42"/>
    </row>
    <row r="36" spans="1:9" ht="38.25">
      <c r="A36" s="112" t="s">
        <v>352</v>
      </c>
      <c r="B36" s="127" t="s">
        <v>91</v>
      </c>
      <c r="C36" s="125">
        <v>30</v>
      </c>
      <c r="D36" s="49"/>
      <c r="E36" s="48"/>
    </row>
    <row r="37" spans="1:9">
      <c r="A37" s="113" t="s">
        <v>354</v>
      </c>
      <c r="B37" s="142" t="s">
        <v>72</v>
      </c>
      <c r="C37" s="131">
        <f>C38</f>
        <v>5155.5999999999995</v>
      </c>
      <c r="D37" s="1"/>
      <c r="E37" s="1"/>
    </row>
    <row r="38" spans="1:9">
      <c r="A38" s="114" t="s">
        <v>355</v>
      </c>
      <c r="B38" s="142" t="s">
        <v>73</v>
      </c>
      <c r="C38" s="131">
        <f>C39+C40+C41+C43+C42</f>
        <v>5155.5999999999995</v>
      </c>
    </row>
    <row r="39" spans="1:9" ht="25.5">
      <c r="A39" s="115" t="s">
        <v>347</v>
      </c>
      <c r="B39" s="133" t="s">
        <v>40</v>
      </c>
      <c r="C39" s="129">
        <v>1686.6</v>
      </c>
      <c r="D39" s="47"/>
      <c r="E39" s="46"/>
    </row>
    <row r="40" spans="1:9" ht="25.5">
      <c r="A40" s="116" t="s">
        <v>386</v>
      </c>
      <c r="B40" s="133" t="s">
        <v>41</v>
      </c>
      <c r="C40" s="129">
        <v>3081.1</v>
      </c>
      <c r="D40" s="1"/>
      <c r="E40" s="1"/>
    </row>
    <row r="41" spans="1:9" ht="26.25" thickBot="1">
      <c r="A41" s="115" t="s">
        <v>353</v>
      </c>
      <c r="B41" s="133" t="s">
        <v>42</v>
      </c>
      <c r="C41" s="129">
        <v>387.9</v>
      </c>
    </row>
    <row r="42" spans="1:9" hidden="1">
      <c r="A42" s="117" t="s">
        <v>175</v>
      </c>
      <c r="B42" s="143" t="s">
        <v>28</v>
      </c>
      <c r="C42" s="129"/>
      <c r="E42" s="41"/>
    </row>
    <row r="43" spans="1:9" ht="13.5" hidden="1" thickBot="1">
      <c r="A43" s="115" t="s">
        <v>139</v>
      </c>
      <c r="B43" s="133" t="s">
        <v>137</v>
      </c>
      <c r="C43" s="129"/>
    </row>
    <row r="44" spans="1:9" ht="13.5" thickBot="1">
      <c r="A44" s="144" t="s">
        <v>12</v>
      </c>
      <c r="B44" s="145"/>
      <c r="C44" s="146">
        <f>SUM(C12+C37)</f>
        <v>32709.4</v>
      </c>
    </row>
    <row r="45" spans="1:9">
      <c r="A45" s="4"/>
    </row>
    <row r="46" spans="1:9">
      <c r="B46" s="40"/>
      <c r="C46" s="1"/>
    </row>
    <row r="47" spans="1:9">
      <c r="A47" s="1"/>
    </row>
    <row r="48" spans="1:9">
      <c r="C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41"/>
    </row>
  </sheetData>
  <mergeCells count="6">
    <mergeCell ref="D17:D19"/>
    <mergeCell ref="A1:C1"/>
    <mergeCell ref="A2:C2"/>
    <mergeCell ref="A3:C3"/>
    <mergeCell ref="A4:C4"/>
    <mergeCell ref="A5:C5"/>
  </mergeCells>
  <printOptions horizontalCentered="1"/>
  <pageMargins left="1.1417322834645669" right="0.59055118110236227" top="0.19685039370078741" bottom="0.23622047244094491" header="0.31496062992125984" footer="0.31496062992125984"/>
  <pageSetup paperSize="9" scale="84" orientation="portrait" r:id="rId1"/>
  <rowBreaks count="1" manualBreakCount="1">
    <brk id="3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A4" zoomScaleSheetLayoutView="100" workbookViewId="0">
      <selection activeCell="C20" sqref="C20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04" t="s">
        <v>380</v>
      </c>
      <c r="B1" s="204"/>
      <c r="C1" s="204"/>
      <c r="D1" s="5"/>
      <c r="E1" s="5"/>
      <c r="F1" s="5"/>
    </row>
    <row r="2" spans="1:6">
      <c r="A2" s="204" t="s">
        <v>369</v>
      </c>
      <c r="B2" s="204"/>
      <c r="C2" s="204"/>
      <c r="D2" s="5"/>
      <c r="E2" s="5"/>
      <c r="F2" s="5"/>
    </row>
    <row r="3" spans="1:6">
      <c r="A3" s="204" t="s">
        <v>45</v>
      </c>
      <c r="B3" s="204"/>
      <c r="C3" s="204"/>
      <c r="D3" s="5"/>
      <c r="E3" s="5"/>
      <c r="F3" s="5"/>
    </row>
    <row r="4" spans="1:6">
      <c r="A4" s="204" t="s">
        <v>370</v>
      </c>
      <c r="B4" s="204"/>
      <c r="C4" s="204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11" t="s">
        <v>150</v>
      </c>
      <c r="B6" s="211"/>
      <c r="C6" s="211"/>
      <c r="D6" s="5"/>
      <c r="E6" s="5"/>
      <c r="F6" s="5"/>
    </row>
    <row r="7" spans="1:6" ht="15.75">
      <c r="A7" s="205" t="s">
        <v>377</v>
      </c>
      <c r="B7" s="205"/>
      <c r="C7" s="20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9" t="s">
        <v>64</v>
      </c>
      <c r="B10" s="19" t="s">
        <v>144</v>
      </c>
      <c r="C10" s="19" t="s">
        <v>145</v>
      </c>
      <c r="D10" s="5"/>
      <c r="E10" s="5"/>
      <c r="F10" s="5"/>
    </row>
    <row r="11" spans="1:6" ht="25.5">
      <c r="A11" s="164" t="s">
        <v>143</v>
      </c>
      <c r="B11" s="79" t="s">
        <v>241</v>
      </c>
      <c r="C11" s="165">
        <f>C12+C16</f>
        <v>2755.4001256710762</v>
      </c>
      <c r="D11" s="5"/>
      <c r="E11" s="5"/>
      <c r="F11" s="5"/>
    </row>
    <row r="12" spans="1:6">
      <c r="A12" s="32" t="s">
        <v>65</v>
      </c>
      <c r="B12" s="13" t="s">
        <v>242</v>
      </c>
      <c r="C12" s="39">
        <f>C13</f>
        <v>-32709.4</v>
      </c>
      <c r="D12" s="5"/>
      <c r="E12" s="5"/>
      <c r="F12" s="5"/>
    </row>
    <row r="13" spans="1:6">
      <c r="A13" s="24" t="s">
        <v>66</v>
      </c>
      <c r="B13" s="12" t="s">
        <v>243</v>
      </c>
      <c r="C13" s="15">
        <f>C14</f>
        <v>-32709.4</v>
      </c>
      <c r="D13" s="5"/>
      <c r="E13" s="5"/>
      <c r="F13" s="5"/>
    </row>
    <row r="14" spans="1:6">
      <c r="A14" s="33" t="s">
        <v>67</v>
      </c>
      <c r="B14" s="12" t="s">
        <v>244</v>
      </c>
      <c r="C14" s="15">
        <f>C15</f>
        <v>-32709.4</v>
      </c>
      <c r="D14" s="5"/>
      <c r="E14" s="5"/>
      <c r="F14" s="5"/>
    </row>
    <row r="15" spans="1:6" ht="25.5">
      <c r="A15" s="166" t="s">
        <v>146</v>
      </c>
      <c r="B15" s="18" t="s">
        <v>245</v>
      </c>
      <c r="C15" s="165">
        <f>-'№ 5 '!C44</f>
        <v>-32709.4</v>
      </c>
      <c r="D15" s="5"/>
      <c r="E15" s="5"/>
      <c r="F15" s="5"/>
    </row>
    <row r="16" spans="1:6">
      <c r="A16" s="24" t="s">
        <v>46</v>
      </c>
      <c r="B16" s="13" t="s">
        <v>246</v>
      </c>
      <c r="C16" s="15">
        <f>C17</f>
        <v>35464.800125671078</v>
      </c>
      <c r="D16" s="5"/>
      <c r="E16" s="5"/>
      <c r="F16" s="5"/>
    </row>
    <row r="17" spans="1:6">
      <c r="A17" s="24" t="s">
        <v>47</v>
      </c>
      <c r="B17" s="12" t="s">
        <v>247</v>
      </c>
      <c r="C17" s="15">
        <f>C18</f>
        <v>35464.800125671078</v>
      </c>
      <c r="D17" s="5"/>
      <c r="E17" s="5"/>
      <c r="F17" s="5"/>
    </row>
    <row r="18" spans="1:6">
      <c r="A18" s="24" t="s">
        <v>48</v>
      </c>
      <c r="B18" s="12" t="s">
        <v>248</v>
      </c>
      <c r="C18" s="15">
        <f>C19</f>
        <v>35464.800125671078</v>
      </c>
      <c r="D18" s="5"/>
      <c r="E18" s="5"/>
      <c r="F18" s="5"/>
    </row>
    <row r="19" spans="1:6" ht="25.5">
      <c r="A19" s="167" t="s">
        <v>147</v>
      </c>
      <c r="B19" s="18" t="s">
        <v>249</v>
      </c>
      <c r="C19" s="165">
        <f>' №8'!G246</f>
        <v>35464.800125671078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workbookViewId="0">
      <selection activeCell="F31" sqref="F31"/>
    </sheetView>
  </sheetViews>
  <sheetFormatPr defaultRowHeight="12.75"/>
  <cols>
    <col min="1" max="1" width="47.7109375" style="21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04" t="s">
        <v>384</v>
      </c>
      <c r="B1" s="204"/>
      <c r="C1" s="204"/>
      <c r="D1" s="204"/>
      <c r="E1" s="36"/>
    </row>
    <row r="2" spans="1:5">
      <c r="A2" s="214" t="s">
        <v>385</v>
      </c>
      <c r="B2" s="214"/>
      <c r="C2" s="214"/>
      <c r="D2" s="214"/>
      <c r="E2" s="37"/>
    </row>
    <row r="3" spans="1:5">
      <c r="A3" s="214" t="s">
        <v>45</v>
      </c>
      <c r="B3" s="214"/>
      <c r="C3" s="214"/>
      <c r="D3" s="214"/>
      <c r="E3" s="37"/>
    </row>
    <row r="4" spans="1:5">
      <c r="A4" s="204" t="s">
        <v>401</v>
      </c>
      <c r="B4" s="204"/>
      <c r="C4" s="204"/>
      <c r="D4" s="204"/>
      <c r="E4" s="38"/>
    </row>
    <row r="5" spans="1:5" ht="6" customHeight="1">
      <c r="A5" s="51"/>
      <c r="B5" s="51"/>
      <c r="C5" s="51"/>
      <c r="D5" s="51"/>
      <c r="E5" s="38"/>
    </row>
    <row r="6" spans="1:5" hidden="1">
      <c r="A6" s="51"/>
      <c r="B6" s="51"/>
      <c r="C6" s="51"/>
      <c r="D6" s="51"/>
      <c r="E6" s="38"/>
    </row>
    <row r="7" spans="1:5" hidden="1">
      <c r="A7" s="65"/>
      <c r="B7" s="43"/>
      <c r="C7" s="43"/>
      <c r="D7" s="147"/>
    </row>
    <row r="8" spans="1:5" ht="15.75">
      <c r="A8" s="213" t="s">
        <v>411</v>
      </c>
      <c r="B8" s="213"/>
      <c r="C8" s="213"/>
      <c r="D8" s="213"/>
    </row>
    <row r="9" spans="1:5" ht="15.75">
      <c r="A9" s="213" t="s">
        <v>14</v>
      </c>
      <c r="B9" s="213"/>
      <c r="C9" s="213"/>
      <c r="D9" s="213"/>
    </row>
    <row r="10" spans="1:5" ht="15.75">
      <c r="A10" s="212" t="s">
        <v>176</v>
      </c>
      <c r="B10" s="212"/>
      <c r="C10" s="212"/>
      <c r="D10" s="212"/>
    </row>
    <row r="11" spans="1:5" ht="6" customHeight="1">
      <c r="A11" s="68"/>
      <c r="B11" s="68"/>
      <c r="C11" s="68"/>
      <c r="D11" s="68"/>
    </row>
    <row r="12" spans="1:5" hidden="1">
      <c r="A12" s="68"/>
      <c r="B12" s="68"/>
      <c r="C12" s="68"/>
      <c r="D12" s="68"/>
    </row>
    <row r="13" spans="1:5" hidden="1">
      <c r="A13" s="68"/>
      <c r="B13" s="68"/>
      <c r="C13" s="68"/>
      <c r="D13" s="68"/>
    </row>
    <row r="14" spans="1:5" hidden="1">
      <c r="A14" s="68"/>
      <c r="B14" s="68"/>
      <c r="C14" s="68"/>
      <c r="D14" s="68"/>
    </row>
    <row r="15" spans="1:5">
      <c r="A15" s="70"/>
      <c r="B15" s="44"/>
      <c r="C15" s="44"/>
      <c r="D15" s="148" t="s">
        <v>259</v>
      </c>
    </row>
    <row r="16" spans="1:5">
      <c r="A16" s="75" t="s">
        <v>15</v>
      </c>
      <c r="B16" s="149" t="s">
        <v>16</v>
      </c>
      <c r="C16" s="149" t="s">
        <v>155</v>
      </c>
      <c r="D16" s="150" t="s">
        <v>36</v>
      </c>
    </row>
    <row r="17" spans="1:4">
      <c r="A17" s="76">
        <v>1</v>
      </c>
      <c r="B17" s="61">
        <v>2</v>
      </c>
      <c r="C17" s="61">
        <v>3</v>
      </c>
      <c r="D17" s="61">
        <v>6</v>
      </c>
    </row>
    <row r="18" spans="1:4">
      <c r="A18" s="93" t="s">
        <v>17</v>
      </c>
      <c r="B18" s="151" t="s">
        <v>9</v>
      </c>
      <c r="C18" s="152"/>
      <c r="D18" s="168">
        <f>D19+D21+D22+D24+D25</f>
        <v>13547.777142471081</v>
      </c>
    </row>
    <row r="19" spans="1:4" ht="25.5">
      <c r="A19" s="84" t="s">
        <v>34</v>
      </c>
      <c r="B19" s="151" t="s">
        <v>9</v>
      </c>
      <c r="C19" s="151" t="s">
        <v>18</v>
      </c>
      <c r="D19" s="168">
        <f>' №8'!G16</f>
        <v>1120.77714247108</v>
      </c>
    </row>
    <row r="20" spans="1:4" ht="33" hidden="1" customHeight="1">
      <c r="A20" s="89" t="s">
        <v>275</v>
      </c>
      <c r="B20" s="12" t="s">
        <v>9</v>
      </c>
      <c r="C20" s="11" t="s">
        <v>58</v>
      </c>
      <c r="D20" s="169">
        <f>' №8'!G23</f>
        <v>0</v>
      </c>
    </row>
    <row r="21" spans="1:4" ht="38.25">
      <c r="A21" s="84" t="s">
        <v>1</v>
      </c>
      <c r="B21" s="153" t="s">
        <v>9</v>
      </c>
      <c r="C21" s="154" t="s">
        <v>19</v>
      </c>
      <c r="D21" s="168">
        <f>' №8'!G33</f>
        <v>10891.7</v>
      </c>
    </row>
    <row r="22" spans="1:4" ht="38.25">
      <c r="A22" s="91" t="s">
        <v>266</v>
      </c>
      <c r="B22" s="86" t="s">
        <v>9</v>
      </c>
      <c r="C22" s="11" t="s">
        <v>10</v>
      </c>
      <c r="D22" s="169">
        <f>' №8'!G50</f>
        <v>15.3</v>
      </c>
    </row>
    <row r="23" spans="1:4" hidden="1">
      <c r="A23" s="83" t="s">
        <v>107</v>
      </c>
      <c r="B23" s="153" t="s">
        <v>9</v>
      </c>
      <c r="C23" s="154" t="s">
        <v>22</v>
      </c>
      <c r="D23" s="168">
        <v>0</v>
      </c>
    </row>
    <row r="24" spans="1:4">
      <c r="A24" s="83" t="s">
        <v>80</v>
      </c>
      <c r="B24" s="151" t="s">
        <v>9</v>
      </c>
      <c r="C24" s="151" t="s">
        <v>108</v>
      </c>
      <c r="D24" s="62">
        <f>' №8'!G59</f>
        <v>50</v>
      </c>
    </row>
    <row r="25" spans="1:4">
      <c r="A25" s="84" t="s">
        <v>109</v>
      </c>
      <c r="B25" s="151" t="s">
        <v>9</v>
      </c>
      <c r="C25" s="151" t="s">
        <v>110</v>
      </c>
      <c r="D25" s="62">
        <f>' №8'!G63</f>
        <v>1470</v>
      </c>
    </row>
    <row r="26" spans="1:4">
      <c r="A26" s="84" t="s">
        <v>83</v>
      </c>
      <c r="B26" s="151" t="s">
        <v>18</v>
      </c>
      <c r="C26" s="151"/>
      <c r="D26" s="62">
        <f>D27</f>
        <v>387.9</v>
      </c>
    </row>
    <row r="27" spans="1:4">
      <c r="A27" s="84" t="s">
        <v>29</v>
      </c>
      <c r="B27" s="151" t="s">
        <v>18</v>
      </c>
      <c r="C27" s="151" t="s">
        <v>58</v>
      </c>
      <c r="D27" s="62">
        <f>' №8'!G74</f>
        <v>387.9</v>
      </c>
    </row>
    <row r="28" spans="1:4" ht="25.5">
      <c r="A28" s="84" t="s">
        <v>75</v>
      </c>
      <c r="B28" s="151" t="s">
        <v>58</v>
      </c>
      <c r="C28" s="151"/>
      <c r="D28" s="62">
        <f>D30+D29</f>
        <v>100</v>
      </c>
    </row>
    <row r="29" spans="1:4" ht="38.25">
      <c r="A29" s="84" t="s">
        <v>86</v>
      </c>
      <c r="B29" s="151" t="s">
        <v>58</v>
      </c>
      <c r="C29" s="151" t="s">
        <v>24</v>
      </c>
      <c r="D29" s="62">
        <f>' №8'!G83</f>
        <v>50</v>
      </c>
    </row>
    <row r="30" spans="1:4">
      <c r="A30" s="84" t="s">
        <v>76</v>
      </c>
      <c r="B30" s="151" t="s">
        <v>58</v>
      </c>
      <c r="C30" s="151" t="s">
        <v>68</v>
      </c>
      <c r="D30" s="62">
        <f>' №8'!G92</f>
        <v>50</v>
      </c>
    </row>
    <row r="31" spans="1:4">
      <c r="A31" s="93" t="s">
        <v>62</v>
      </c>
      <c r="B31" s="151" t="s">
        <v>19</v>
      </c>
      <c r="C31" s="151"/>
      <c r="D31" s="62">
        <f>D32+D33</f>
        <v>3549.627</v>
      </c>
    </row>
    <row r="32" spans="1:4">
      <c r="A32" s="93" t="s">
        <v>141</v>
      </c>
      <c r="B32" s="151" t="s">
        <v>19</v>
      </c>
      <c r="C32" s="151" t="s">
        <v>24</v>
      </c>
      <c r="D32" s="62">
        <f>' №8'!G100</f>
        <v>2949.627</v>
      </c>
    </row>
    <row r="33" spans="1:4">
      <c r="A33" s="93" t="s">
        <v>93</v>
      </c>
      <c r="B33" s="151" t="s">
        <v>19</v>
      </c>
      <c r="C33" s="151" t="s">
        <v>74</v>
      </c>
      <c r="D33" s="62">
        <f>' №8'!G111</f>
        <v>600</v>
      </c>
    </row>
    <row r="34" spans="1:4">
      <c r="A34" s="84" t="s">
        <v>20</v>
      </c>
      <c r="B34" s="151" t="s">
        <v>21</v>
      </c>
      <c r="C34" s="22"/>
      <c r="D34" s="62">
        <f>SUM(D35+D36+D37)</f>
        <v>7966.6194500000001</v>
      </c>
    </row>
    <row r="35" spans="1:4">
      <c r="A35" s="84" t="s">
        <v>53</v>
      </c>
      <c r="B35" s="151" t="s">
        <v>21</v>
      </c>
      <c r="C35" s="151" t="s">
        <v>9</v>
      </c>
      <c r="D35" s="170">
        <f>' №8'!G121</f>
        <v>2677.1600000000003</v>
      </c>
    </row>
    <row r="36" spans="1:4">
      <c r="A36" s="83" t="s">
        <v>54</v>
      </c>
      <c r="B36" s="151" t="s">
        <v>21</v>
      </c>
      <c r="C36" s="151" t="s">
        <v>18</v>
      </c>
      <c r="D36" s="171">
        <f>' №8'!G132</f>
        <v>2656.0594500000002</v>
      </c>
    </row>
    <row r="37" spans="1:4">
      <c r="A37" s="83" t="s">
        <v>57</v>
      </c>
      <c r="B37" s="151" t="s">
        <v>21</v>
      </c>
      <c r="C37" s="151" t="s">
        <v>58</v>
      </c>
      <c r="D37" s="171">
        <f>' №8'!G143</f>
        <v>2633.4</v>
      </c>
    </row>
    <row r="38" spans="1:4" hidden="1">
      <c r="A38" s="93" t="s">
        <v>71</v>
      </c>
      <c r="B38" s="151" t="s">
        <v>22</v>
      </c>
      <c r="C38" s="155"/>
      <c r="D38" s="171">
        <f>D39</f>
        <v>0</v>
      </c>
    </row>
    <row r="39" spans="1:4" hidden="1">
      <c r="A39" s="93" t="s">
        <v>167</v>
      </c>
      <c r="B39" s="151" t="s">
        <v>22</v>
      </c>
      <c r="C39" s="155" t="s">
        <v>18</v>
      </c>
      <c r="D39" s="171"/>
    </row>
    <row r="40" spans="1:4">
      <c r="A40" s="83" t="s">
        <v>113</v>
      </c>
      <c r="B40" s="151" t="s">
        <v>23</v>
      </c>
      <c r="C40" s="155"/>
      <c r="D40" s="170">
        <f>SUM(D41)</f>
        <v>9447.0500131999997</v>
      </c>
    </row>
    <row r="41" spans="1:4">
      <c r="A41" s="94" t="s">
        <v>11</v>
      </c>
      <c r="B41" s="151" t="s">
        <v>23</v>
      </c>
      <c r="C41" s="151" t="s">
        <v>9</v>
      </c>
      <c r="D41" s="170">
        <f>' №8'!G169</f>
        <v>9447.0500131999997</v>
      </c>
    </row>
    <row r="42" spans="1:4" hidden="1">
      <c r="A42" s="95" t="s">
        <v>168</v>
      </c>
      <c r="B42" s="151" t="s">
        <v>24</v>
      </c>
      <c r="C42" s="151"/>
      <c r="D42" s="170">
        <f>D43</f>
        <v>0</v>
      </c>
    </row>
    <row r="43" spans="1:4" hidden="1">
      <c r="A43" s="95" t="s">
        <v>169</v>
      </c>
      <c r="B43" s="151" t="s">
        <v>24</v>
      </c>
      <c r="C43" s="151" t="s">
        <v>9</v>
      </c>
      <c r="D43" s="170"/>
    </row>
    <row r="44" spans="1:4">
      <c r="A44" s="96" t="s">
        <v>79</v>
      </c>
      <c r="B44" s="61">
        <v>10</v>
      </c>
      <c r="C44" s="61"/>
      <c r="D44" s="62">
        <f>SUM(D45+D46+D47+D48)</f>
        <v>257.72651999999999</v>
      </c>
    </row>
    <row r="45" spans="1:4">
      <c r="A45" s="97" t="s">
        <v>56</v>
      </c>
      <c r="B45" s="156">
        <v>10</v>
      </c>
      <c r="C45" s="151" t="s">
        <v>9</v>
      </c>
      <c r="D45" s="172">
        <f>' №8'!G207</f>
        <v>257.72651999999999</v>
      </c>
    </row>
    <row r="46" spans="1:4" hidden="1">
      <c r="A46" s="96" t="s">
        <v>170</v>
      </c>
      <c r="B46" s="156">
        <v>10</v>
      </c>
      <c r="C46" s="151" t="s">
        <v>58</v>
      </c>
      <c r="D46" s="172">
        <f>1400-1400</f>
        <v>0</v>
      </c>
    </row>
    <row r="47" spans="1:4" hidden="1">
      <c r="A47" s="96" t="s">
        <v>140</v>
      </c>
      <c r="B47" s="156">
        <v>10</v>
      </c>
      <c r="C47" s="151" t="s">
        <v>19</v>
      </c>
      <c r="D47" s="172"/>
    </row>
    <row r="48" spans="1:4" hidden="1">
      <c r="A48" s="96" t="s">
        <v>92</v>
      </c>
      <c r="B48" s="156">
        <v>10</v>
      </c>
      <c r="C48" s="151" t="s">
        <v>10</v>
      </c>
      <c r="D48" s="172"/>
    </row>
    <row r="49" spans="1:6">
      <c r="A49" s="96" t="s">
        <v>112</v>
      </c>
      <c r="B49" s="156">
        <v>11</v>
      </c>
      <c r="C49" s="151"/>
      <c r="D49" s="172">
        <f>D50+D51</f>
        <v>208</v>
      </c>
    </row>
    <row r="50" spans="1:6" hidden="1">
      <c r="A50" s="96" t="s">
        <v>116</v>
      </c>
      <c r="B50" s="156">
        <v>11</v>
      </c>
      <c r="C50" s="151" t="s">
        <v>9</v>
      </c>
      <c r="D50" s="172">
        <f>' №8'!G225</f>
        <v>0</v>
      </c>
    </row>
    <row r="51" spans="1:6">
      <c r="A51" s="96" t="s">
        <v>114</v>
      </c>
      <c r="B51" s="156">
        <v>11</v>
      </c>
      <c r="C51" s="151" t="s">
        <v>18</v>
      </c>
      <c r="D51" s="172">
        <f>' №8'!G241</f>
        <v>208</v>
      </c>
    </row>
    <row r="52" spans="1:6">
      <c r="A52" s="157" t="s">
        <v>7</v>
      </c>
      <c r="B52" s="61"/>
      <c r="C52" s="61"/>
      <c r="D52" s="173">
        <f>D18+D26+D28+D31+D34+D38+D40+D42+D44+D49+0.1</f>
        <v>35464.800125671078</v>
      </c>
      <c r="E52" s="20"/>
      <c r="F52" s="20"/>
    </row>
    <row r="53" spans="1:6">
      <c r="A53" s="99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8"/>
  <sheetViews>
    <sheetView view="pageBreakPreview" topLeftCell="A94" zoomScale="88" zoomScaleSheetLayoutView="88" workbookViewId="0">
      <selection activeCell="A171" sqref="A171:XFD173"/>
    </sheetView>
  </sheetViews>
  <sheetFormatPr defaultRowHeight="12.75"/>
  <cols>
    <col min="1" max="1" width="53" style="21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1.85546875" bestFit="1" customWidth="1"/>
  </cols>
  <sheetData>
    <row r="1" spans="1:9">
      <c r="A1" s="227" t="s">
        <v>379</v>
      </c>
      <c r="B1" s="227"/>
      <c r="C1" s="227"/>
      <c r="D1" s="227"/>
      <c r="E1" s="227"/>
      <c r="F1" s="227"/>
      <c r="G1" s="227"/>
      <c r="H1" s="5"/>
    </row>
    <row r="2" spans="1:9">
      <c r="A2" s="228" t="s">
        <v>378</v>
      </c>
      <c r="B2" s="228"/>
      <c r="C2" s="228"/>
      <c r="D2" s="228"/>
      <c r="E2" s="228"/>
      <c r="F2" s="228"/>
      <c r="G2" s="228"/>
      <c r="H2" s="63"/>
    </row>
    <row r="3" spans="1:9" ht="12.75" customHeight="1">
      <c r="A3" s="229" t="s">
        <v>45</v>
      </c>
      <c r="B3" s="229"/>
      <c r="C3" s="229"/>
      <c r="D3" s="229"/>
      <c r="E3" s="229"/>
      <c r="F3" s="229"/>
      <c r="G3" s="229"/>
      <c r="H3" s="5"/>
    </row>
    <row r="4" spans="1:9" ht="12.75" customHeight="1">
      <c r="A4" s="229" t="s">
        <v>401</v>
      </c>
      <c r="B4" s="229"/>
      <c r="C4" s="229"/>
      <c r="D4" s="229"/>
      <c r="E4" s="229"/>
      <c r="F4" s="229"/>
      <c r="G4" s="229"/>
      <c r="H4" s="5"/>
    </row>
    <row r="5" spans="1:9" ht="12.75" customHeight="1">
      <c r="A5" s="230"/>
      <c r="B5" s="231"/>
      <c r="C5" s="231"/>
      <c r="D5" s="231"/>
      <c r="E5" s="231"/>
      <c r="F5" s="231"/>
      <c r="G5" s="232"/>
      <c r="H5" s="5"/>
    </row>
    <row r="6" spans="1:9" ht="12.75" customHeight="1">
      <c r="A6" s="230"/>
      <c r="B6" s="231"/>
      <c r="C6" s="231"/>
      <c r="D6" s="231"/>
      <c r="E6" s="231"/>
      <c r="F6" s="231"/>
      <c r="G6" s="232"/>
      <c r="H6" s="5"/>
    </row>
    <row r="7" spans="1:9">
      <c r="A7" s="65"/>
      <c r="B7" s="57"/>
      <c r="C7" s="66"/>
      <c r="D7" s="66"/>
      <c r="E7" s="233"/>
      <c r="F7" s="234"/>
      <c r="G7" s="235"/>
      <c r="H7" s="5"/>
    </row>
    <row r="8" spans="1:9" ht="15.75">
      <c r="A8" s="213" t="s">
        <v>402</v>
      </c>
      <c r="B8" s="213"/>
      <c r="C8" s="213"/>
      <c r="D8" s="213"/>
      <c r="E8" s="213"/>
      <c r="F8" s="213"/>
      <c r="G8" s="213"/>
      <c r="H8" s="5"/>
    </row>
    <row r="9" spans="1:9" ht="2.25" customHeight="1">
      <c r="A9" s="215"/>
      <c r="B9" s="215"/>
      <c r="C9" s="215"/>
      <c r="D9" s="215"/>
      <c r="E9" s="215"/>
      <c r="F9" s="215"/>
      <c r="G9" s="215"/>
      <c r="H9" s="5"/>
    </row>
    <row r="10" spans="1:9" ht="12.75" hidden="1" customHeight="1">
      <c r="A10" s="215"/>
      <c r="B10" s="215"/>
      <c r="C10" s="215"/>
      <c r="D10" s="215"/>
      <c r="E10" s="215"/>
      <c r="F10" s="215"/>
      <c r="G10" s="67"/>
      <c r="H10" s="5"/>
    </row>
    <row r="11" spans="1:9" ht="12.75" hidden="1" customHeight="1">
      <c r="A11" s="68"/>
      <c r="B11" s="69"/>
      <c r="C11" s="69"/>
      <c r="D11" s="69"/>
      <c r="E11" s="199"/>
      <c r="F11" s="69"/>
      <c r="G11" s="67"/>
      <c r="H11" s="5"/>
    </row>
    <row r="12" spans="1:9">
      <c r="A12" s="70"/>
      <c r="B12" s="71"/>
      <c r="C12" s="72"/>
      <c r="D12" s="72"/>
      <c r="E12" s="73"/>
      <c r="F12" s="72"/>
      <c r="G12" s="74"/>
      <c r="H12" s="5"/>
    </row>
    <row r="13" spans="1:9" ht="25.5">
      <c r="A13" s="75" t="s">
        <v>15</v>
      </c>
      <c r="B13" s="58" t="s">
        <v>61</v>
      </c>
      <c r="C13" s="201" t="s">
        <v>16</v>
      </c>
      <c r="D13" s="201" t="s">
        <v>155</v>
      </c>
      <c r="E13" s="75" t="s">
        <v>25</v>
      </c>
      <c r="F13" s="201" t="s">
        <v>156</v>
      </c>
      <c r="G13" s="236" t="s">
        <v>252</v>
      </c>
      <c r="H13" s="5"/>
    </row>
    <row r="14" spans="1:9">
      <c r="A14" s="76">
        <v>1</v>
      </c>
      <c r="B14" s="200">
        <v>2</v>
      </c>
      <c r="C14" s="10">
        <v>3</v>
      </c>
      <c r="D14" s="10">
        <v>4</v>
      </c>
      <c r="E14" s="61">
        <v>5</v>
      </c>
      <c r="F14" s="10">
        <v>6</v>
      </c>
      <c r="G14" s="77">
        <v>7</v>
      </c>
      <c r="H14" s="158"/>
    </row>
    <row r="15" spans="1:9">
      <c r="A15" s="78" t="s">
        <v>17</v>
      </c>
      <c r="B15" s="237" t="s">
        <v>89</v>
      </c>
      <c r="C15" s="195" t="s">
        <v>9</v>
      </c>
      <c r="D15" s="80"/>
      <c r="E15" s="81"/>
      <c r="F15" s="82"/>
      <c r="G15" s="159">
        <f>G16+G33+G59+G63+G55+G50+G23</f>
        <v>13547.777142471081</v>
      </c>
      <c r="H15" s="158"/>
    </row>
    <row r="16" spans="1:9" ht="25.5">
      <c r="A16" s="238" t="s">
        <v>34</v>
      </c>
      <c r="B16" s="239" t="s">
        <v>89</v>
      </c>
      <c r="C16" s="240" t="s">
        <v>9</v>
      </c>
      <c r="D16" s="240" t="s">
        <v>18</v>
      </c>
      <c r="E16" s="240"/>
      <c r="F16" s="241"/>
      <c r="G16" s="242">
        <f>G17</f>
        <v>1120.77714247108</v>
      </c>
      <c r="H16" s="5"/>
      <c r="I16" s="2"/>
    </row>
    <row r="17" spans="1:10" ht="25.5">
      <c r="A17" s="243" t="s">
        <v>177</v>
      </c>
      <c r="B17" s="244" t="s">
        <v>89</v>
      </c>
      <c r="C17" s="245" t="s">
        <v>9</v>
      </c>
      <c r="D17" s="245" t="s">
        <v>18</v>
      </c>
      <c r="E17" s="245" t="s">
        <v>287</v>
      </c>
      <c r="F17" s="246"/>
      <c r="G17" s="247">
        <f>G18</f>
        <v>1120.77714247108</v>
      </c>
      <c r="H17" s="5"/>
    </row>
    <row r="18" spans="1:10">
      <c r="A18" s="248" t="s">
        <v>49</v>
      </c>
      <c r="B18" s="244" t="s">
        <v>89</v>
      </c>
      <c r="C18" s="245" t="s">
        <v>9</v>
      </c>
      <c r="D18" s="245" t="s">
        <v>18</v>
      </c>
      <c r="E18" s="245" t="s">
        <v>288</v>
      </c>
      <c r="F18" s="246"/>
      <c r="G18" s="247">
        <f>G19</f>
        <v>1120.77714247108</v>
      </c>
      <c r="H18" s="5"/>
    </row>
    <row r="19" spans="1:10" ht="25.5">
      <c r="A19" s="249" t="s">
        <v>178</v>
      </c>
      <c r="B19" s="244" t="s">
        <v>89</v>
      </c>
      <c r="C19" s="245" t="s">
        <v>9</v>
      </c>
      <c r="D19" s="245" t="s">
        <v>18</v>
      </c>
      <c r="E19" s="245" t="s">
        <v>289</v>
      </c>
      <c r="F19" s="250" t="s">
        <v>161</v>
      </c>
      <c r="G19" s="247">
        <f>G20</f>
        <v>1120.77714247108</v>
      </c>
      <c r="H19" s="87"/>
    </row>
    <row r="20" spans="1:10" ht="25.5">
      <c r="A20" s="249" t="s">
        <v>179</v>
      </c>
      <c r="B20" s="244" t="s">
        <v>89</v>
      </c>
      <c r="C20" s="245" t="s">
        <v>9</v>
      </c>
      <c r="D20" s="245" t="s">
        <v>18</v>
      </c>
      <c r="E20" s="245" t="s">
        <v>289</v>
      </c>
      <c r="F20" s="250" t="s">
        <v>224</v>
      </c>
      <c r="G20" s="247">
        <f>G21+G22</f>
        <v>1120.77714247108</v>
      </c>
      <c r="H20" s="87"/>
    </row>
    <row r="21" spans="1:10" ht="25.5">
      <c r="A21" s="249" t="s">
        <v>281</v>
      </c>
      <c r="B21" s="244" t="s">
        <v>89</v>
      </c>
      <c r="C21" s="245" t="s">
        <v>9</v>
      </c>
      <c r="D21" s="245" t="s">
        <v>18</v>
      </c>
      <c r="E21" s="245" t="s">
        <v>289</v>
      </c>
      <c r="F21" s="250" t="s">
        <v>225</v>
      </c>
      <c r="G21" s="247">
        <f>'[1]0102'!J25/1000</f>
        <v>857.17151453999998</v>
      </c>
      <c r="H21" s="45" t="s">
        <v>161</v>
      </c>
      <c r="J21" s="2"/>
    </row>
    <row r="22" spans="1:10" ht="38.25">
      <c r="A22" s="251" t="s">
        <v>279</v>
      </c>
      <c r="B22" s="244" t="s">
        <v>89</v>
      </c>
      <c r="C22" s="245" t="s">
        <v>9</v>
      </c>
      <c r="D22" s="245" t="s">
        <v>18</v>
      </c>
      <c r="E22" s="245" t="s">
        <v>289</v>
      </c>
      <c r="F22" s="250" t="s">
        <v>280</v>
      </c>
      <c r="G22" s="247">
        <f>'[1]0102'!J29/1000</f>
        <v>263.60562793107999</v>
      </c>
      <c r="H22" s="45"/>
    </row>
    <row r="23" spans="1:10" ht="36.75" hidden="1" customHeight="1">
      <c r="A23" s="252" t="s">
        <v>275</v>
      </c>
      <c r="B23" s="195" t="s">
        <v>89</v>
      </c>
      <c r="C23" s="195" t="s">
        <v>9</v>
      </c>
      <c r="D23" s="195" t="s">
        <v>58</v>
      </c>
      <c r="E23" s="195"/>
      <c r="F23" s="195"/>
      <c r="G23" s="161">
        <f>G24</f>
        <v>0</v>
      </c>
      <c r="H23" s="45"/>
    </row>
    <row r="24" spans="1:10" ht="24" hidden="1" customHeight="1">
      <c r="A24" s="253" t="s">
        <v>276</v>
      </c>
      <c r="B24" s="254" t="s">
        <v>89</v>
      </c>
      <c r="C24" s="254" t="s">
        <v>9</v>
      </c>
      <c r="D24" s="254" t="s">
        <v>58</v>
      </c>
      <c r="E24" s="254" t="s">
        <v>291</v>
      </c>
      <c r="F24" s="254"/>
      <c r="G24" s="162">
        <f>G25</f>
        <v>0</v>
      </c>
      <c r="H24" s="45"/>
    </row>
    <row r="25" spans="1:10" ht="24.75" hidden="1" customHeight="1">
      <c r="A25" s="253" t="s">
        <v>277</v>
      </c>
      <c r="B25" s="254" t="s">
        <v>89</v>
      </c>
      <c r="C25" s="254" t="s">
        <v>9</v>
      </c>
      <c r="D25" s="254" t="s">
        <v>58</v>
      </c>
      <c r="E25" s="254" t="s">
        <v>290</v>
      </c>
      <c r="F25" s="254"/>
      <c r="G25" s="162">
        <f>G26</f>
        <v>0</v>
      </c>
      <c r="H25" s="45"/>
    </row>
    <row r="26" spans="1:10" ht="24" hidden="1" customHeight="1">
      <c r="A26" s="255" t="s">
        <v>178</v>
      </c>
      <c r="B26" s="254" t="s">
        <v>89</v>
      </c>
      <c r="C26" s="254" t="s">
        <v>9</v>
      </c>
      <c r="D26" s="254" t="s">
        <v>58</v>
      </c>
      <c r="E26" s="254" t="s">
        <v>292</v>
      </c>
      <c r="F26" s="254"/>
      <c r="G26" s="162">
        <f>G27+G32</f>
        <v>0</v>
      </c>
      <c r="H26" s="45"/>
    </row>
    <row r="27" spans="1:10" ht="27.75" hidden="1" customHeight="1">
      <c r="A27" s="255" t="s">
        <v>278</v>
      </c>
      <c r="B27" s="254" t="s">
        <v>89</v>
      </c>
      <c r="C27" s="254" t="s">
        <v>9</v>
      </c>
      <c r="D27" s="254" t="s">
        <v>58</v>
      </c>
      <c r="E27" s="254" t="s">
        <v>292</v>
      </c>
      <c r="F27" s="254" t="s">
        <v>224</v>
      </c>
      <c r="G27" s="162">
        <f>G28+G30</f>
        <v>0</v>
      </c>
      <c r="H27" s="45"/>
    </row>
    <row r="28" spans="1:10" ht="24.75" hidden="1" customHeight="1">
      <c r="A28" s="255" t="s">
        <v>282</v>
      </c>
      <c r="B28" s="254" t="s">
        <v>89</v>
      </c>
      <c r="C28" s="254" t="s">
        <v>9</v>
      </c>
      <c r="D28" s="254" t="s">
        <v>58</v>
      </c>
      <c r="E28" s="254" t="s">
        <v>292</v>
      </c>
      <c r="F28" s="254" t="s">
        <v>225</v>
      </c>
      <c r="G28" s="162">
        <v>0</v>
      </c>
      <c r="H28" s="45"/>
    </row>
    <row r="29" spans="1:10" ht="24" hidden="1" customHeight="1">
      <c r="A29" s="255" t="s">
        <v>182</v>
      </c>
      <c r="B29" s="254" t="s">
        <v>89</v>
      </c>
      <c r="C29" s="254" t="s">
        <v>9</v>
      </c>
      <c r="D29" s="254" t="s">
        <v>58</v>
      </c>
      <c r="E29" s="254" t="s">
        <v>292</v>
      </c>
      <c r="F29" s="254" t="s">
        <v>226</v>
      </c>
      <c r="G29" s="162"/>
      <c r="H29" s="45"/>
    </row>
    <row r="30" spans="1:10" ht="24" hidden="1" customHeight="1">
      <c r="A30" s="88" t="s">
        <v>279</v>
      </c>
      <c r="B30" s="254" t="s">
        <v>89</v>
      </c>
      <c r="C30" s="254" t="s">
        <v>9</v>
      </c>
      <c r="D30" s="254" t="s">
        <v>58</v>
      </c>
      <c r="E30" s="254" t="s">
        <v>292</v>
      </c>
      <c r="F30" s="254" t="s">
        <v>280</v>
      </c>
      <c r="G30" s="162">
        <v>0</v>
      </c>
      <c r="H30" s="45"/>
    </row>
    <row r="31" spans="1:10" ht="27.75" hidden="1" customHeight="1">
      <c r="A31" s="255" t="s">
        <v>183</v>
      </c>
      <c r="B31" s="254" t="s">
        <v>89</v>
      </c>
      <c r="C31" s="254" t="s">
        <v>9</v>
      </c>
      <c r="D31" s="254" t="s">
        <v>58</v>
      </c>
      <c r="E31" s="254" t="s">
        <v>292</v>
      </c>
      <c r="F31" s="254" t="s">
        <v>227</v>
      </c>
      <c r="G31" s="162">
        <f>G32</f>
        <v>0</v>
      </c>
      <c r="H31" s="45"/>
    </row>
    <row r="32" spans="1:10" ht="24.75" hidden="1" customHeight="1">
      <c r="A32" s="255" t="s">
        <v>184</v>
      </c>
      <c r="B32" s="254" t="s">
        <v>89</v>
      </c>
      <c r="C32" s="254" t="s">
        <v>9</v>
      </c>
      <c r="D32" s="254" t="s">
        <v>58</v>
      </c>
      <c r="E32" s="254" t="s">
        <v>292</v>
      </c>
      <c r="F32" s="254" t="s">
        <v>228</v>
      </c>
      <c r="G32" s="162">
        <v>0</v>
      </c>
      <c r="H32" s="45"/>
    </row>
    <row r="33" spans="1:10" ht="38.25">
      <c r="A33" s="256" t="s">
        <v>1</v>
      </c>
      <c r="B33" s="254" t="s">
        <v>89</v>
      </c>
      <c r="C33" s="257" t="s">
        <v>9</v>
      </c>
      <c r="D33" s="258" t="s">
        <v>19</v>
      </c>
      <c r="E33" s="80"/>
      <c r="F33" s="82"/>
      <c r="G33" s="159">
        <f>G34+G47</f>
        <v>10891.7</v>
      </c>
      <c r="H33" s="5"/>
      <c r="J33" s="2"/>
    </row>
    <row r="34" spans="1:10" ht="25.5">
      <c r="A34" s="253" t="s">
        <v>180</v>
      </c>
      <c r="B34" s="259" t="s">
        <v>89</v>
      </c>
      <c r="C34" s="260" t="s">
        <v>9</v>
      </c>
      <c r="D34" s="261" t="s">
        <v>19</v>
      </c>
      <c r="E34" s="259" t="s">
        <v>293</v>
      </c>
      <c r="F34" s="262"/>
      <c r="G34" s="162">
        <f>G35</f>
        <v>10891.7</v>
      </c>
      <c r="H34" s="5"/>
    </row>
    <row r="35" spans="1:10" ht="25.5">
      <c r="A35" s="263" t="s">
        <v>181</v>
      </c>
      <c r="B35" s="259" t="s">
        <v>89</v>
      </c>
      <c r="C35" s="260" t="s">
        <v>9</v>
      </c>
      <c r="D35" s="261" t="s">
        <v>19</v>
      </c>
      <c r="E35" s="259" t="s">
        <v>294</v>
      </c>
      <c r="F35" s="260"/>
      <c r="G35" s="160">
        <f>G36</f>
        <v>10891.7</v>
      </c>
      <c r="H35" s="5"/>
    </row>
    <row r="36" spans="1:10" ht="25.5">
      <c r="A36" s="85" t="s">
        <v>178</v>
      </c>
      <c r="B36" s="259" t="s">
        <v>89</v>
      </c>
      <c r="C36" s="262" t="s">
        <v>9</v>
      </c>
      <c r="D36" s="262" t="s">
        <v>19</v>
      </c>
      <c r="E36" s="254" t="s">
        <v>295</v>
      </c>
      <c r="F36" s="260"/>
      <c r="G36" s="160">
        <f>G37+G41+G43</f>
        <v>10891.7</v>
      </c>
      <c r="H36" s="87"/>
    </row>
    <row r="37" spans="1:10" ht="25.5">
      <c r="A37" s="249" t="s">
        <v>179</v>
      </c>
      <c r="B37" s="244" t="s">
        <v>89</v>
      </c>
      <c r="C37" s="264" t="s">
        <v>9</v>
      </c>
      <c r="D37" s="264" t="s">
        <v>19</v>
      </c>
      <c r="E37" s="245" t="s">
        <v>295</v>
      </c>
      <c r="F37" s="250" t="s">
        <v>224</v>
      </c>
      <c r="G37" s="247">
        <f>G38+G40+G39</f>
        <v>9130</v>
      </c>
      <c r="H37" s="5"/>
    </row>
    <row r="38" spans="1:10" ht="25.5">
      <c r="A38" s="249" t="s">
        <v>283</v>
      </c>
      <c r="B38" s="244" t="s">
        <v>89</v>
      </c>
      <c r="C38" s="264" t="s">
        <v>9</v>
      </c>
      <c r="D38" s="264" t="s">
        <v>19</v>
      </c>
      <c r="E38" s="245" t="s">
        <v>295</v>
      </c>
      <c r="F38" s="250" t="s">
        <v>225</v>
      </c>
      <c r="G38" s="247">
        <v>6800</v>
      </c>
      <c r="H38" s="90" t="s">
        <v>161</v>
      </c>
    </row>
    <row r="39" spans="1:10" ht="38.25">
      <c r="A39" s="251" t="s">
        <v>279</v>
      </c>
      <c r="B39" s="244" t="s">
        <v>89</v>
      </c>
      <c r="C39" s="264" t="s">
        <v>9</v>
      </c>
      <c r="D39" s="264" t="s">
        <v>19</v>
      </c>
      <c r="E39" s="245" t="s">
        <v>295</v>
      </c>
      <c r="F39" s="250" t="s">
        <v>280</v>
      </c>
      <c r="G39" s="247">
        <v>2055</v>
      </c>
      <c r="H39" s="90"/>
    </row>
    <row r="40" spans="1:10" ht="25.5">
      <c r="A40" s="249" t="s">
        <v>182</v>
      </c>
      <c r="B40" s="244" t="s">
        <v>89</v>
      </c>
      <c r="C40" s="264" t="s">
        <v>9</v>
      </c>
      <c r="D40" s="264" t="s">
        <v>19</v>
      </c>
      <c r="E40" s="245" t="s">
        <v>295</v>
      </c>
      <c r="F40" s="250" t="s">
        <v>226</v>
      </c>
      <c r="G40" s="247">
        <v>275</v>
      </c>
      <c r="H40" s="5"/>
    </row>
    <row r="41" spans="1:10" ht="25.5">
      <c r="A41" s="85" t="s">
        <v>183</v>
      </c>
      <c r="B41" s="259" t="s">
        <v>89</v>
      </c>
      <c r="C41" s="262" t="s">
        <v>9</v>
      </c>
      <c r="D41" s="262" t="s">
        <v>19</v>
      </c>
      <c r="E41" s="254" t="s">
        <v>295</v>
      </c>
      <c r="F41" s="261" t="s">
        <v>227</v>
      </c>
      <c r="G41" s="160">
        <f>G42</f>
        <v>1696.7</v>
      </c>
      <c r="H41" s="5"/>
    </row>
    <row r="42" spans="1:10" ht="25.5">
      <c r="A42" s="85" t="s">
        <v>184</v>
      </c>
      <c r="B42" s="259" t="s">
        <v>89</v>
      </c>
      <c r="C42" s="262" t="s">
        <v>9</v>
      </c>
      <c r="D42" s="262" t="s">
        <v>19</v>
      </c>
      <c r="E42" s="254" t="s">
        <v>295</v>
      </c>
      <c r="F42" s="261" t="s">
        <v>228</v>
      </c>
      <c r="G42" s="160">
        <v>1696.7</v>
      </c>
      <c r="H42" s="90" t="s">
        <v>161</v>
      </c>
    </row>
    <row r="43" spans="1:10">
      <c r="A43" s="85" t="s">
        <v>185</v>
      </c>
      <c r="B43" s="259" t="s">
        <v>89</v>
      </c>
      <c r="C43" s="262" t="s">
        <v>9</v>
      </c>
      <c r="D43" s="262" t="s">
        <v>19</v>
      </c>
      <c r="E43" s="254" t="s">
        <v>295</v>
      </c>
      <c r="F43" s="261" t="s">
        <v>229</v>
      </c>
      <c r="G43" s="160">
        <f>G44+G45+G46</f>
        <v>65</v>
      </c>
      <c r="H43" s="5"/>
    </row>
    <row r="44" spans="1:10">
      <c r="A44" s="249" t="s">
        <v>186</v>
      </c>
      <c r="B44" s="244" t="s">
        <v>89</v>
      </c>
      <c r="C44" s="264" t="s">
        <v>9</v>
      </c>
      <c r="D44" s="264" t="s">
        <v>19</v>
      </c>
      <c r="E44" s="245" t="s">
        <v>295</v>
      </c>
      <c r="F44" s="265" t="s">
        <v>230</v>
      </c>
      <c r="G44" s="247">
        <v>12</v>
      </c>
      <c r="H44" s="5"/>
    </row>
    <row r="45" spans="1:10">
      <c r="A45" s="266" t="s">
        <v>262</v>
      </c>
      <c r="B45" s="244" t="s">
        <v>89</v>
      </c>
      <c r="C45" s="264" t="s">
        <v>9</v>
      </c>
      <c r="D45" s="264" t="s">
        <v>19</v>
      </c>
      <c r="E45" s="245" t="s">
        <v>295</v>
      </c>
      <c r="F45" s="265" t="s">
        <v>231</v>
      </c>
      <c r="G45" s="247">
        <v>3</v>
      </c>
      <c r="H45" s="5"/>
    </row>
    <row r="46" spans="1:10">
      <c r="A46" s="266" t="s">
        <v>263</v>
      </c>
      <c r="B46" s="244" t="s">
        <v>89</v>
      </c>
      <c r="C46" s="264" t="s">
        <v>9</v>
      </c>
      <c r="D46" s="264" t="s">
        <v>19</v>
      </c>
      <c r="E46" s="245" t="s">
        <v>295</v>
      </c>
      <c r="F46" s="265" t="s">
        <v>264</v>
      </c>
      <c r="G46" s="247">
        <v>50</v>
      </c>
      <c r="H46" s="5"/>
    </row>
    <row r="47" spans="1:10" ht="28.5" hidden="1" customHeight="1">
      <c r="A47" s="78" t="s">
        <v>188</v>
      </c>
      <c r="B47" s="237" t="s">
        <v>89</v>
      </c>
      <c r="C47" s="267" t="s">
        <v>9</v>
      </c>
      <c r="D47" s="267" t="s">
        <v>19</v>
      </c>
      <c r="E47" s="195" t="s">
        <v>296</v>
      </c>
      <c r="F47" s="258"/>
      <c r="G47" s="159">
        <f>G48</f>
        <v>0</v>
      </c>
      <c r="H47" s="5"/>
    </row>
    <row r="48" spans="1:10" ht="25.5" hidden="1">
      <c r="A48" s="85" t="s">
        <v>183</v>
      </c>
      <c r="B48" s="259" t="s">
        <v>89</v>
      </c>
      <c r="C48" s="262" t="s">
        <v>9</v>
      </c>
      <c r="D48" s="262" t="s">
        <v>19</v>
      </c>
      <c r="E48" s="254" t="s">
        <v>296</v>
      </c>
      <c r="F48" s="261" t="s">
        <v>227</v>
      </c>
      <c r="G48" s="160">
        <f>G49</f>
        <v>0</v>
      </c>
      <c r="H48" s="5"/>
    </row>
    <row r="49" spans="1:8" ht="25.5" hidden="1">
      <c r="A49" s="85" t="s">
        <v>184</v>
      </c>
      <c r="B49" s="259" t="s">
        <v>89</v>
      </c>
      <c r="C49" s="262" t="s">
        <v>9</v>
      </c>
      <c r="D49" s="262" t="s">
        <v>19</v>
      </c>
      <c r="E49" s="254" t="s">
        <v>296</v>
      </c>
      <c r="F49" s="261" t="s">
        <v>228</v>
      </c>
      <c r="G49" s="160">
        <v>0</v>
      </c>
      <c r="H49" s="5"/>
    </row>
    <row r="50" spans="1:8" ht="38.25">
      <c r="A50" s="268" t="s">
        <v>266</v>
      </c>
      <c r="B50" s="269" t="s">
        <v>89</v>
      </c>
      <c r="C50" s="270" t="s">
        <v>9</v>
      </c>
      <c r="D50" s="269" t="s">
        <v>10</v>
      </c>
      <c r="E50" s="269"/>
      <c r="F50" s="271"/>
      <c r="G50" s="242">
        <f>G51</f>
        <v>15.3</v>
      </c>
      <c r="H50" s="5"/>
    </row>
    <row r="51" spans="1:8" ht="68.25" customHeight="1">
      <c r="A51" s="272" t="s">
        <v>267</v>
      </c>
      <c r="B51" s="273" t="s">
        <v>89</v>
      </c>
      <c r="C51" s="274" t="s">
        <v>9</v>
      </c>
      <c r="D51" s="273" t="s">
        <v>10</v>
      </c>
      <c r="E51" s="273" t="s">
        <v>297</v>
      </c>
      <c r="F51" s="265"/>
      <c r="G51" s="247">
        <f>G52</f>
        <v>15.3</v>
      </c>
      <c r="H51" s="5"/>
    </row>
    <row r="52" spans="1:8">
      <c r="A52" s="272" t="s">
        <v>137</v>
      </c>
      <c r="B52" s="273" t="s">
        <v>89</v>
      </c>
      <c r="C52" s="274" t="s">
        <v>9</v>
      </c>
      <c r="D52" s="273" t="s">
        <v>10</v>
      </c>
      <c r="E52" s="273" t="s">
        <v>298</v>
      </c>
      <c r="F52" s="265"/>
      <c r="G52" s="247">
        <f>G53</f>
        <v>15.3</v>
      </c>
      <c r="H52" s="5"/>
    </row>
    <row r="53" spans="1:8" ht="25.5">
      <c r="A53" s="275" t="s">
        <v>265</v>
      </c>
      <c r="B53" s="273" t="s">
        <v>89</v>
      </c>
      <c r="C53" s="274" t="s">
        <v>9</v>
      </c>
      <c r="D53" s="273" t="s">
        <v>10</v>
      </c>
      <c r="E53" s="273" t="s">
        <v>298</v>
      </c>
      <c r="F53" s="265" t="s">
        <v>365</v>
      </c>
      <c r="G53" s="247">
        <f>G54</f>
        <v>15.3</v>
      </c>
      <c r="H53" s="5"/>
    </row>
    <row r="54" spans="1:8" ht="33.75" customHeight="1">
      <c r="A54" s="272" t="s">
        <v>269</v>
      </c>
      <c r="B54" s="273" t="s">
        <v>89</v>
      </c>
      <c r="C54" s="274" t="s">
        <v>9</v>
      </c>
      <c r="D54" s="273" t="s">
        <v>10</v>
      </c>
      <c r="E54" s="273" t="s">
        <v>298</v>
      </c>
      <c r="F54" s="265" t="s">
        <v>365</v>
      </c>
      <c r="G54" s="247">
        <v>15.3</v>
      </c>
      <c r="H54" s="5"/>
    </row>
    <row r="55" spans="1:8" ht="12.75" hidden="1" customHeight="1">
      <c r="A55" s="78" t="s">
        <v>107</v>
      </c>
      <c r="B55" s="237" t="s">
        <v>89</v>
      </c>
      <c r="C55" s="267" t="s">
        <v>9</v>
      </c>
      <c r="D55" s="267" t="s">
        <v>22</v>
      </c>
      <c r="E55" s="276" t="s">
        <v>298</v>
      </c>
      <c r="F55" s="258"/>
      <c r="G55" s="159">
        <f>G56</f>
        <v>0</v>
      </c>
      <c r="H55" s="5"/>
    </row>
    <row r="56" spans="1:8" ht="25.5" hidden="1" customHeight="1">
      <c r="A56" s="85" t="s">
        <v>268</v>
      </c>
      <c r="B56" s="259" t="s">
        <v>89</v>
      </c>
      <c r="C56" s="262" t="s">
        <v>9</v>
      </c>
      <c r="D56" s="262" t="s">
        <v>22</v>
      </c>
      <c r="E56" s="276" t="s">
        <v>298</v>
      </c>
      <c r="F56" s="261"/>
      <c r="G56" s="160">
        <f>G57</f>
        <v>0</v>
      </c>
      <c r="H56" s="5"/>
    </row>
    <row r="57" spans="1:8" ht="25.5" hidden="1" customHeight="1">
      <c r="A57" s="277" t="s">
        <v>265</v>
      </c>
      <c r="B57" s="259" t="s">
        <v>89</v>
      </c>
      <c r="C57" s="262" t="s">
        <v>9</v>
      </c>
      <c r="D57" s="262" t="s">
        <v>22</v>
      </c>
      <c r="E57" s="276" t="s">
        <v>298</v>
      </c>
      <c r="F57" s="261" t="s">
        <v>270</v>
      </c>
      <c r="G57" s="160">
        <f>G58</f>
        <v>0</v>
      </c>
      <c r="H57" s="5"/>
    </row>
    <row r="58" spans="1:8" ht="13.5" hidden="1" customHeight="1">
      <c r="A58" s="85" t="s">
        <v>271</v>
      </c>
      <c r="B58" s="259" t="s">
        <v>89</v>
      </c>
      <c r="C58" s="262" t="s">
        <v>9</v>
      </c>
      <c r="D58" s="262" t="s">
        <v>22</v>
      </c>
      <c r="E58" s="276" t="s">
        <v>298</v>
      </c>
      <c r="F58" s="261" t="s">
        <v>272</v>
      </c>
      <c r="G58" s="160">
        <v>0</v>
      </c>
      <c r="H58" s="5"/>
    </row>
    <row r="59" spans="1:8">
      <c r="A59" s="278" t="s">
        <v>80</v>
      </c>
      <c r="B59" s="239" t="s">
        <v>89</v>
      </c>
      <c r="C59" s="240" t="s">
        <v>9</v>
      </c>
      <c r="D59" s="240" t="s">
        <v>108</v>
      </c>
      <c r="E59" s="240"/>
      <c r="F59" s="279"/>
      <c r="G59" s="280">
        <f>SUM(G60)</f>
        <v>50</v>
      </c>
      <c r="H59" s="5"/>
    </row>
    <row r="60" spans="1:8">
      <c r="A60" s="281" t="s">
        <v>273</v>
      </c>
      <c r="B60" s="244" t="s">
        <v>89</v>
      </c>
      <c r="C60" s="245" t="s">
        <v>9</v>
      </c>
      <c r="D60" s="245" t="s">
        <v>108</v>
      </c>
      <c r="E60" s="245" t="s">
        <v>299</v>
      </c>
      <c r="F60" s="282"/>
      <c r="G60" s="283">
        <f>SUM(G62)</f>
        <v>50</v>
      </c>
      <c r="H60" s="5"/>
    </row>
    <row r="61" spans="1:8">
      <c r="A61" s="281" t="s">
        <v>189</v>
      </c>
      <c r="B61" s="244" t="s">
        <v>89</v>
      </c>
      <c r="C61" s="245" t="s">
        <v>9</v>
      </c>
      <c r="D61" s="245" t="s">
        <v>108</v>
      </c>
      <c r="E61" s="245" t="s">
        <v>300</v>
      </c>
      <c r="F61" s="284"/>
      <c r="G61" s="283">
        <f>G62</f>
        <v>50</v>
      </c>
      <c r="H61" s="5"/>
    </row>
    <row r="62" spans="1:8">
      <c r="A62" s="243" t="s">
        <v>190</v>
      </c>
      <c r="B62" s="244" t="s">
        <v>89</v>
      </c>
      <c r="C62" s="245" t="s">
        <v>9</v>
      </c>
      <c r="D62" s="245" t="s">
        <v>108</v>
      </c>
      <c r="E62" s="245" t="s">
        <v>300</v>
      </c>
      <c r="F62" s="265" t="s">
        <v>232</v>
      </c>
      <c r="G62" s="283">
        <v>50</v>
      </c>
      <c r="H62" s="5"/>
    </row>
    <row r="63" spans="1:8">
      <c r="A63" s="238" t="s">
        <v>109</v>
      </c>
      <c r="B63" s="239" t="s">
        <v>89</v>
      </c>
      <c r="C63" s="240" t="s">
        <v>9</v>
      </c>
      <c r="D63" s="240" t="s">
        <v>110</v>
      </c>
      <c r="E63" s="240"/>
      <c r="F63" s="271"/>
      <c r="G63" s="280">
        <f>G64+G68</f>
        <v>1470</v>
      </c>
      <c r="H63" s="5"/>
    </row>
    <row r="64" spans="1:8" ht="25.5">
      <c r="A64" s="248" t="s">
        <v>191</v>
      </c>
      <c r="B64" s="244" t="s">
        <v>89</v>
      </c>
      <c r="C64" s="245" t="s">
        <v>9</v>
      </c>
      <c r="D64" s="245" t="s">
        <v>110</v>
      </c>
      <c r="E64" s="245" t="s">
        <v>301</v>
      </c>
      <c r="F64" s="265"/>
      <c r="G64" s="283">
        <f>G65</f>
        <v>100</v>
      </c>
      <c r="H64" s="5"/>
    </row>
    <row r="65" spans="1:8" ht="38.25">
      <c r="A65" s="248" t="s">
        <v>192</v>
      </c>
      <c r="B65" s="244" t="s">
        <v>89</v>
      </c>
      <c r="C65" s="245" t="s">
        <v>9</v>
      </c>
      <c r="D65" s="245" t="s">
        <v>110</v>
      </c>
      <c r="E65" s="245" t="s">
        <v>302</v>
      </c>
      <c r="F65" s="265"/>
      <c r="G65" s="283">
        <f>G66</f>
        <v>100</v>
      </c>
      <c r="H65" s="5"/>
    </row>
    <row r="66" spans="1:8" ht="25.5">
      <c r="A66" s="249" t="s">
        <v>183</v>
      </c>
      <c r="B66" s="244" t="s">
        <v>89</v>
      </c>
      <c r="C66" s="245" t="s">
        <v>9</v>
      </c>
      <c r="D66" s="245" t="s">
        <v>110</v>
      </c>
      <c r="E66" s="245" t="s">
        <v>302</v>
      </c>
      <c r="F66" s="265" t="s">
        <v>227</v>
      </c>
      <c r="G66" s="283">
        <f>G67</f>
        <v>100</v>
      </c>
      <c r="H66" s="5"/>
    </row>
    <row r="67" spans="1:8" ht="25.5">
      <c r="A67" s="249" t="s">
        <v>184</v>
      </c>
      <c r="B67" s="244" t="s">
        <v>89</v>
      </c>
      <c r="C67" s="245" t="s">
        <v>9</v>
      </c>
      <c r="D67" s="245" t="s">
        <v>110</v>
      </c>
      <c r="E67" s="245" t="s">
        <v>302</v>
      </c>
      <c r="F67" s="265" t="s">
        <v>228</v>
      </c>
      <c r="G67" s="283">
        <v>100</v>
      </c>
      <c r="H67" s="5"/>
    </row>
    <row r="68" spans="1:8" ht="25.5">
      <c r="A68" s="285" t="s">
        <v>159</v>
      </c>
      <c r="B68" s="244" t="s">
        <v>89</v>
      </c>
      <c r="C68" s="245" t="s">
        <v>9</v>
      </c>
      <c r="D68" s="245" t="s">
        <v>110</v>
      </c>
      <c r="E68" s="245" t="s">
        <v>303</v>
      </c>
      <c r="F68" s="265"/>
      <c r="G68" s="283">
        <f>G69</f>
        <v>1370</v>
      </c>
      <c r="H68" s="5"/>
    </row>
    <row r="69" spans="1:8">
      <c r="A69" s="285" t="s">
        <v>160</v>
      </c>
      <c r="B69" s="244" t="s">
        <v>89</v>
      </c>
      <c r="C69" s="245" t="s">
        <v>9</v>
      </c>
      <c r="D69" s="245" t="s">
        <v>110</v>
      </c>
      <c r="E69" s="245" t="s">
        <v>304</v>
      </c>
      <c r="F69" s="265"/>
      <c r="G69" s="283">
        <f>G70</f>
        <v>1370</v>
      </c>
      <c r="H69" s="5"/>
    </row>
    <row r="70" spans="1:8" ht="25.5">
      <c r="A70" s="249" t="s">
        <v>179</v>
      </c>
      <c r="B70" s="244" t="s">
        <v>89</v>
      </c>
      <c r="C70" s="245" t="s">
        <v>9</v>
      </c>
      <c r="D70" s="245" t="s">
        <v>110</v>
      </c>
      <c r="E70" s="245" t="s">
        <v>304</v>
      </c>
      <c r="F70" s="265" t="s">
        <v>224</v>
      </c>
      <c r="G70" s="283">
        <f>G71+G72</f>
        <v>1370</v>
      </c>
      <c r="H70" s="5"/>
    </row>
    <row r="71" spans="1:8">
      <c r="A71" s="249" t="s">
        <v>284</v>
      </c>
      <c r="B71" s="244" t="s">
        <v>89</v>
      </c>
      <c r="C71" s="245" t="s">
        <v>9</v>
      </c>
      <c r="D71" s="245" t="s">
        <v>110</v>
      </c>
      <c r="E71" s="245" t="s">
        <v>304</v>
      </c>
      <c r="F71" s="265" t="s">
        <v>225</v>
      </c>
      <c r="G71" s="283">
        <v>1050</v>
      </c>
      <c r="H71" s="5"/>
    </row>
    <row r="72" spans="1:8" ht="38.25">
      <c r="A72" s="251" t="s">
        <v>279</v>
      </c>
      <c r="B72" s="244" t="s">
        <v>89</v>
      </c>
      <c r="C72" s="245" t="s">
        <v>9</v>
      </c>
      <c r="D72" s="245" t="s">
        <v>110</v>
      </c>
      <c r="E72" s="245" t="s">
        <v>304</v>
      </c>
      <c r="F72" s="265" t="s">
        <v>280</v>
      </c>
      <c r="G72" s="283">
        <v>320</v>
      </c>
      <c r="H72" s="5"/>
    </row>
    <row r="73" spans="1:8">
      <c r="A73" s="256" t="s">
        <v>83</v>
      </c>
      <c r="B73" s="237" t="s">
        <v>89</v>
      </c>
      <c r="C73" s="195" t="s">
        <v>18</v>
      </c>
      <c r="D73" s="195"/>
      <c r="E73" s="195"/>
      <c r="F73" s="286"/>
      <c r="G73" s="161">
        <f>G74</f>
        <v>387.9</v>
      </c>
      <c r="H73" s="5"/>
    </row>
    <row r="74" spans="1:8">
      <c r="A74" s="256" t="s">
        <v>29</v>
      </c>
      <c r="B74" s="237" t="s">
        <v>89</v>
      </c>
      <c r="C74" s="195" t="s">
        <v>18</v>
      </c>
      <c r="D74" s="195" t="s">
        <v>58</v>
      </c>
      <c r="E74" s="195"/>
      <c r="F74" s="286"/>
      <c r="G74" s="161">
        <f>G76</f>
        <v>387.9</v>
      </c>
      <c r="H74" s="5"/>
    </row>
    <row r="75" spans="1:8">
      <c r="A75" s="248" t="s">
        <v>193</v>
      </c>
      <c r="B75" s="244" t="s">
        <v>89</v>
      </c>
      <c r="C75" s="245" t="s">
        <v>18</v>
      </c>
      <c r="D75" s="245" t="s">
        <v>58</v>
      </c>
      <c r="E75" s="245" t="s">
        <v>305</v>
      </c>
      <c r="F75" s="282"/>
      <c r="G75" s="283">
        <f>G76</f>
        <v>387.9</v>
      </c>
      <c r="H75" s="5"/>
    </row>
    <row r="76" spans="1:8" ht="25.5">
      <c r="A76" s="248" t="s">
        <v>194</v>
      </c>
      <c r="B76" s="244" t="s">
        <v>89</v>
      </c>
      <c r="C76" s="245" t="s">
        <v>18</v>
      </c>
      <c r="D76" s="245" t="s">
        <v>58</v>
      </c>
      <c r="E76" s="245" t="s">
        <v>306</v>
      </c>
      <c r="F76" s="282"/>
      <c r="G76" s="283">
        <f>G77+G80</f>
        <v>387.9</v>
      </c>
      <c r="H76" s="5"/>
    </row>
    <row r="77" spans="1:8" ht="25.5">
      <c r="A77" s="249" t="s">
        <v>179</v>
      </c>
      <c r="B77" s="244" t="s">
        <v>89</v>
      </c>
      <c r="C77" s="245" t="s">
        <v>18</v>
      </c>
      <c r="D77" s="245" t="s">
        <v>58</v>
      </c>
      <c r="E77" s="245" t="s">
        <v>306</v>
      </c>
      <c r="F77" s="265" t="s">
        <v>224</v>
      </c>
      <c r="G77" s="283">
        <f>G78+G79</f>
        <v>363.5</v>
      </c>
      <c r="H77" s="5"/>
    </row>
    <row r="78" spans="1:8" ht="25.5">
      <c r="A78" s="249" t="s">
        <v>281</v>
      </c>
      <c r="B78" s="244" t="s">
        <v>89</v>
      </c>
      <c r="C78" s="245" t="s">
        <v>18</v>
      </c>
      <c r="D78" s="245" t="s">
        <v>58</v>
      </c>
      <c r="E78" s="245" t="s">
        <v>306</v>
      </c>
      <c r="F78" s="265" t="s">
        <v>225</v>
      </c>
      <c r="G78" s="283">
        <v>279.2</v>
      </c>
      <c r="H78" s="5"/>
    </row>
    <row r="79" spans="1:8" ht="38.25">
      <c r="A79" s="251" t="s">
        <v>279</v>
      </c>
      <c r="B79" s="244" t="s">
        <v>89</v>
      </c>
      <c r="C79" s="245" t="s">
        <v>18</v>
      </c>
      <c r="D79" s="245" t="s">
        <v>58</v>
      </c>
      <c r="E79" s="245" t="s">
        <v>306</v>
      </c>
      <c r="F79" s="265" t="s">
        <v>280</v>
      </c>
      <c r="G79" s="283">
        <v>84.3</v>
      </c>
      <c r="H79" s="5"/>
    </row>
    <row r="80" spans="1:8" ht="25.5">
      <c r="A80" s="249" t="s">
        <v>183</v>
      </c>
      <c r="B80" s="244" t="s">
        <v>89</v>
      </c>
      <c r="C80" s="245" t="s">
        <v>18</v>
      </c>
      <c r="D80" s="245" t="s">
        <v>58</v>
      </c>
      <c r="E80" s="245" t="s">
        <v>306</v>
      </c>
      <c r="F80" s="265" t="s">
        <v>227</v>
      </c>
      <c r="G80" s="283">
        <f>G81</f>
        <v>24.4</v>
      </c>
      <c r="H80" s="5"/>
    </row>
    <row r="81" spans="1:8" ht="25.5">
      <c r="A81" s="249" t="s">
        <v>184</v>
      </c>
      <c r="B81" s="244" t="s">
        <v>89</v>
      </c>
      <c r="C81" s="245" t="s">
        <v>18</v>
      </c>
      <c r="D81" s="245" t="s">
        <v>58</v>
      </c>
      <c r="E81" s="245" t="s">
        <v>306</v>
      </c>
      <c r="F81" s="265" t="s">
        <v>228</v>
      </c>
      <c r="G81" s="283">
        <v>24.4</v>
      </c>
      <c r="H81" s="5"/>
    </row>
    <row r="82" spans="1:8" ht="25.5">
      <c r="A82" s="256" t="s">
        <v>75</v>
      </c>
      <c r="B82" s="237" t="s">
        <v>89</v>
      </c>
      <c r="C82" s="195" t="s">
        <v>58</v>
      </c>
      <c r="D82" s="195"/>
      <c r="E82" s="195"/>
      <c r="F82" s="286"/>
      <c r="G82" s="161">
        <f>G83+G92</f>
        <v>100</v>
      </c>
      <c r="H82" s="5"/>
    </row>
    <row r="83" spans="1:8" ht="25.5">
      <c r="A83" s="248" t="s">
        <v>86</v>
      </c>
      <c r="B83" s="244" t="s">
        <v>89</v>
      </c>
      <c r="C83" s="245" t="s">
        <v>58</v>
      </c>
      <c r="D83" s="245" t="s">
        <v>24</v>
      </c>
      <c r="E83" s="245"/>
      <c r="F83" s="287"/>
      <c r="G83" s="283">
        <f>G84+G88</f>
        <v>50</v>
      </c>
      <c r="H83" s="5"/>
    </row>
    <row r="84" spans="1:8" ht="25.5">
      <c r="A84" s="248" t="s">
        <v>87</v>
      </c>
      <c r="B84" s="244" t="s">
        <v>89</v>
      </c>
      <c r="C84" s="245" t="s">
        <v>58</v>
      </c>
      <c r="D84" s="245" t="s">
        <v>24</v>
      </c>
      <c r="E84" s="245" t="s">
        <v>307</v>
      </c>
      <c r="F84" s="287"/>
      <c r="G84" s="283">
        <f>G85</f>
        <v>25</v>
      </c>
      <c r="H84" s="5"/>
    </row>
    <row r="85" spans="1:8" ht="38.25">
      <c r="A85" s="248" t="s">
        <v>88</v>
      </c>
      <c r="B85" s="244" t="s">
        <v>89</v>
      </c>
      <c r="C85" s="245" t="s">
        <v>58</v>
      </c>
      <c r="D85" s="245" t="s">
        <v>24</v>
      </c>
      <c r="E85" s="245" t="s">
        <v>308</v>
      </c>
      <c r="F85" s="282"/>
      <c r="G85" s="283">
        <f>G86</f>
        <v>25</v>
      </c>
      <c r="H85" s="5"/>
    </row>
    <row r="86" spans="1:8" ht="25.5">
      <c r="A86" s="248" t="s">
        <v>183</v>
      </c>
      <c r="B86" s="244" t="s">
        <v>89</v>
      </c>
      <c r="C86" s="245" t="s">
        <v>58</v>
      </c>
      <c r="D86" s="245" t="s">
        <v>24</v>
      </c>
      <c r="E86" s="245" t="s">
        <v>308</v>
      </c>
      <c r="F86" s="282">
        <v>240</v>
      </c>
      <c r="G86" s="283">
        <f>G87</f>
        <v>25</v>
      </c>
      <c r="H86" s="5"/>
    </row>
    <row r="87" spans="1:8" ht="25.5">
      <c r="A87" s="248" t="s">
        <v>184</v>
      </c>
      <c r="B87" s="244" t="s">
        <v>89</v>
      </c>
      <c r="C87" s="245" t="s">
        <v>58</v>
      </c>
      <c r="D87" s="245" t="s">
        <v>24</v>
      </c>
      <c r="E87" s="245" t="s">
        <v>308</v>
      </c>
      <c r="F87" s="282">
        <v>244</v>
      </c>
      <c r="G87" s="283">
        <v>25</v>
      </c>
      <c r="H87" s="5"/>
    </row>
    <row r="88" spans="1:8">
      <c r="A88" s="248" t="s">
        <v>98</v>
      </c>
      <c r="B88" s="244" t="s">
        <v>89</v>
      </c>
      <c r="C88" s="245" t="s">
        <v>58</v>
      </c>
      <c r="D88" s="245" t="s">
        <v>24</v>
      </c>
      <c r="E88" s="245" t="s">
        <v>161</v>
      </c>
      <c r="F88" s="282"/>
      <c r="G88" s="283">
        <f>G89</f>
        <v>25</v>
      </c>
      <c r="H88" s="5"/>
    </row>
    <row r="89" spans="1:8" ht="25.5">
      <c r="A89" s="248" t="s">
        <v>99</v>
      </c>
      <c r="B89" s="244" t="s">
        <v>89</v>
      </c>
      <c r="C89" s="245" t="s">
        <v>58</v>
      </c>
      <c r="D89" s="245" t="s">
        <v>24</v>
      </c>
      <c r="E89" s="245" t="s">
        <v>309</v>
      </c>
      <c r="F89" s="282"/>
      <c r="G89" s="283">
        <f>G90</f>
        <v>25</v>
      </c>
      <c r="H89" s="5"/>
    </row>
    <row r="90" spans="1:8" ht="25.5">
      <c r="A90" s="248" t="s">
        <v>183</v>
      </c>
      <c r="B90" s="244" t="s">
        <v>89</v>
      </c>
      <c r="C90" s="245" t="s">
        <v>58</v>
      </c>
      <c r="D90" s="245" t="s">
        <v>24</v>
      </c>
      <c r="E90" s="245" t="s">
        <v>309</v>
      </c>
      <c r="F90" s="282">
        <v>240</v>
      </c>
      <c r="G90" s="283">
        <f>G91</f>
        <v>25</v>
      </c>
      <c r="H90" s="5"/>
    </row>
    <row r="91" spans="1:8" ht="25.5">
      <c r="A91" s="248" t="s">
        <v>184</v>
      </c>
      <c r="B91" s="244" t="s">
        <v>89</v>
      </c>
      <c r="C91" s="245" t="s">
        <v>58</v>
      </c>
      <c r="D91" s="245" t="s">
        <v>24</v>
      </c>
      <c r="E91" s="245" t="s">
        <v>309</v>
      </c>
      <c r="F91" s="282">
        <v>244</v>
      </c>
      <c r="G91" s="283">
        <v>25</v>
      </c>
      <c r="H91" s="5"/>
    </row>
    <row r="92" spans="1:8">
      <c r="A92" s="256" t="s">
        <v>76</v>
      </c>
      <c r="B92" s="237" t="s">
        <v>89</v>
      </c>
      <c r="C92" s="195" t="s">
        <v>58</v>
      </c>
      <c r="D92" s="195" t="s">
        <v>68</v>
      </c>
      <c r="E92" s="195"/>
      <c r="F92" s="286" t="s">
        <v>130</v>
      </c>
      <c r="G92" s="161">
        <f>G95+G93</f>
        <v>50</v>
      </c>
      <c r="H92" s="5"/>
    </row>
    <row r="93" spans="1:8" ht="25.5">
      <c r="A93" s="288" t="s">
        <v>195</v>
      </c>
      <c r="B93" s="273" t="s">
        <v>89</v>
      </c>
      <c r="C93" s="289" t="s">
        <v>58</v>
      </c>
      <c r="D93" s="289" t="s">
        <v>68</v>
      </c>
      <c r="E93" s="289" t="s">
        <v>310</v>
      </c>
      <c r="F93" s="290"/>
      <c r="G93" s="283">
        <f>G94</f>
        <v>50</v>
      </c>
      <c r="H93" s="5"/>
    </row>
    <row r="94" spans="1:8">
      <c r="A94" s="291" t="s">
        <v>196</v>
      </c>
      <c r="B94" s="273" t="s">
        <v>89</v>
      </c>
      <c r="C94" s="289" t="s">
        <v>58</v>
      </c>
      <c r="D94" s="289" t="s">
        <v>68</v>
      </c>
      <c r="E94" s="289" t="s">
        <v>311</v>
      </c>
      <c r="F94" s="290"/>
      <c r="G94" s="283">
        <f>G97</f>
        <v>50</v>
      </c>
      <c r="H94" s="5"/>
    </row>
    <row r="95" spans="1:8" ht="12.75" hidden="1" customHeight="1">
      <c r="A95" s="292" t="s">
        <v>85</v>
      </c>
      <c r="B95" s="244" t="s">
        <v>89</v>
      </c>
      <c r="C95" s="245" t="s">
        <v>58</v>
      </c>
      <c r="D95" s="245" t="s">
        <v>68</v>
      </c>
      <c r="E95" s="245" t="s">
        <v>131</v>
      </c>
      <c r="F95" s="282"/>
      <c r="G95" s="283">
        <f>G96</f>
        <v>0</v>
      </c>
      <c r="H95" s="5"/>
    </row>
    <row r="96" spans="1:8" ht="12.75" hidden="1" customHeight="1">
      <c r="A96" s="249" t="s">
        <v>0</v>
      </c>
      <c r="B96" s="244" t="s">
        <v>89</v>
      </c>
      <c r="C96" s="245" t="s">
        <v>58</v>
      </c>
      <c r="D96" s="245" t="s">
        <v>68</v>
      </c>
      <c r="E96" s="245" t="s">
        <v>131</v>
      </c>
      <c r="F96" s="265" t="s">
        <v>142</v>
      </c>
      <c r="G96" s="283">
        <v>0</v>
      </c>
      <c r="H96" s="5"/>
    </row>
    <row r="97" spans="1:8" ht="25.5">
      <c r="A97" s="248" t="s">
        <v>183</v>
      </c>
      <c r="B97" s="273" t="s">
        <v>89</v>
      </c>
      <c r="C97" s="289" t="s">
        <v>58</v>
      </c>
      <c r="D97" s="289" t="s">
        <v>68</v>
      </c>
      <c r="E97" s="289" t="s">
        <v>311</v>
      </c>
      <c r="F97" s="265" t="s">
        <v>227</v>
      </c>
      <c r="G97" s="283">
        <f>G98</f>
        <v>50</v>
      </c>
      <c r="H97" s="5"/>
    </row>
    <row r="98" spans="1:8" ht="25.5">
      <c r="A98" s="248" t="s">
        <v>184</v>
      </c>
      <c r="B98" s="273" t="s">
        <v>89</v>
      </c>
      <c r="C98" s="289" t="s">
        <v>58</v>
      </c>
      <c r="D98" s="289" t="s">
        <v>68</v>
      </c>
      <c r="E98" s="289" t="s">
        <v>311</v>
      </c>
      <c r="F98" s="265" t="s">
        <v>228</v>
      </c>
      <c r="G98" s="283">
        <f>'[1]03 10'!I10</f>
        <v>50</v>
      </c>
      <c r="H98" s="5"/>
    </row>
    <row r="99" spans="1:8">
      <c r="A99" s="92" t="s">
        <v>62</v>
      </c>
      <c r="B99" s="237" t="s">
        <v>89</v>
      </c>
      <c r="C99" s="195" t="s">
        <v>19</v>
      </c>
      <c r="D99" s="195"/>
      <c r="E99" s="195"/>
      <c r="F99" s="258"/>
      <c r="G99" s="161">
        <f>G100+G111</f>
        <v>3549.627</v>
      </c>
      <c r="H99" s="5"/>
    </row>
    <row r="100" spans="1:8">
      <c r="A100" s="249" t="s">
        <v>197</v>
      </c>
      <c r="B100" s="244" t="s">
        <v>89</v>
      </c>
      <c r="C100" s="245" t="s">
        <v>19</v>
      </c>
      <c r="D100" s="245" t="s">
        <v>24</v>
      </c>
      <c r="E100" s="245"/>
      <c r="F100" s="265"/>
      <c r="G100" s="283">
        <f>G102+G105+G108</f>
        <v>2949.627</v>
      </c>
      <c r="H100" s="5"/>
    </row>
    <row r="101" spans="1:8">
      <c r="A101" s="249" t="s">
        <v>198</v>
      </c>
      <c r="B101" s="244" t="s">
        <v>89</v>
      </c>
      <c r="C101" s="245" t="s">
        <v>19</v>
      </c>
      <c r="D101" s="245" t="s">
        <v>24</v>
      </c>
      <c r="E101" s="245" t="s">
        <v>312</v>
      </c>
      <c r="F101" s="265"/>
      <c r="G101" s="283">
        <f>G102</f>
        <v>953.2</v>
      </c>
      <c r="H101" s="5"/>
    </row>
    <row r="102" spans="1:8" ht="68.25" customHeight="1">
      <c r="A102" s="249" t="s">
        <v>199</v>
      </c>
      <c r="B102" s="244" t="s">
        <v>89</v>
      </c>
      <c r="C102" s="245" t="s">
        <v>19</v>
      </c>
      <c r="D102" s="245" t="s">
        <v>24</v>
      </c>
      <c r="E102" s="245" t="s">
        <v>313</v>
      </c>
      <c r="F102" s="265"/>
      <c r="G102" s="283">
        <f>G103</f>
        <v>953.2</v>
      </c>
      <c r="H102" s="5"/>
    </row>
    <row r="103" spans="1:8" ht="25.5">
      <c r="A103" s="248" t="s">
        <v>183</v>
      </c>
      <c r="B103" s="244" t="s">
        <v>89</v>
      </c>
      <c r="C103" s="245" t="s">
        <v>19</v>
      </c>
      <c r="D103" s="245" t="s">
        <v>24</v>
      </c>
      <c r="E103" s="245" t="s">
        <v>313</v>
      </c>
      <c r="F103" s="265" t="s">
        <v>227</v>
      </c>
      <c r="G103" s="283">
        <f>G104</f>
        <v>953.2</v>
      </c>
      <c r="H103" s="5"/>
    </row>
    <row r="104" spans="1:8" ht="25.5">
      <c r="A104" s="248" t="s">
        <v>184</v>
      </c>
      <c r="B104" s="244" t="s">
        <v>89</v>
      </c>
      <c r="C104" s="245" t="s">
        <v>19</v>
      </c>
      <c r="D104" s="245" t="s">
        <v>24</v>
      </c>
      <c r="E104" s="245" t="s">
        <v>313</v>
      </c>
      <c r="F104" s="265" t="s">
        <v>228</v>
      </c>
      <c r="G104" s="283">
        <v>953.2</v>
      </c>
      <c r="H104" s="5"/>
    </row>
    <row r="105" spans="1:8" ht="51.75" customHeight="1">
      <c r="A105" s="249" t="s">
        <v>403</v>
      </c>
      <c r="B105" s="244" t="s">
        <v>89</v>
      </c>
      <c r="C105" s="245" t="s">
        <v>19</v>
      </c>
      <c r="D105" s="245" t="s">
        <v>24</v>
      </c>
      <c r="E105" s="245" t="s">
        <v>404</v>
      </c>
      <c r="F105" s="265"/>
      <c r="G105" s="283">
        <f>G106</f>
        <v>1928.579</v>
      </c>
      <c r="H105" s="5"/>
    </row>
    <row r="106" spans="1:8" ht="25.5" customHeight="1">
      <c r="A106" s="248" t="s">
        <v>183</v>
      </c>
      <c r="B106" s="244" t="s">
        <v>89</v>
      </c>
      <c r="C106" s="245" t="s">
        <v>19</v>
      </c>
      <c r="D106" s="245" t="s">
        <v>24</v>
      </c>
      <c r="E106" s="245" t="s">
        <v>404</v>
      </c>
      <c r="F106" s="265" t="s">
        <v>227</v>
      </c>
      <c r="G106" s="283">
        <f>G107</f>
        <v>1928.579</v>
      </c>
      <c r="H106" s="5"/>
    </row>
    <row r="107" spans="1:8" ht="25.5" customHeight="1">
      <c r="A107" s="248" t="s">
        <v>184</v>
      </c>
      <c r="B107" s="244" t="s">
        <v>89</v>
      </c>
      <c r="C107" s="245" t="s">
        <v>19</v>
      </c>
      <c r="D107" s="245" t="s">
        <v>24</v>
      </c>
      <c r="E107" s="245" t="s">
        <v>404</v>
      </c>
      <c r="F107" s="265" t="s">
        <v>228</v>
      </c>
      <c r="G107" s="283">
        <f>'[1]04 09'!I10+'[1]04 09'!I12</f>
        <v>1928.579</v>
      </c>
      <c r="H107" s="5"/>
    </row>
    <row r="108" spans="1:8" ht="38.25">
      <c r="A108" s="249" t="s">
        <v>405</v>
      </c>
      <c r="B108" s="244" t="s">
        <v>89</v>
      </c>
      <c r="C108" s="245" t="s">
        <v>19</v>
      </c>
      <c r="D108" s="245" t="s">
        <v>24</v>
      </c>
      <c r="E108" s="245" t="s">
        <v>406</v>
      </c>
      <c r="F108" s="265"/>
      <c r="G108" s="283">
        <f>G109</f>
        <v>67.847999999999999</v>
      </c>
      <c r="H108" s="5"/>
    </row>
    <row r="109" spans="1:8" ht="25.5">
      <c r="A109" s="248" t="s">
        <v>183</v>
      </c>
      <c r="B109" s="244" t="s">
        <v>89</v>
      </c>
      <c r="C109" s="245" t="s">
        <v>19</v>
      </c>
      <c r="D109" s="245" t="s">
        <v>24</v>
      </c>
      <c r="E109" s="245" t="s">
        <v>406</v>
      </c>
      <c r="F109" s="265" t="s">
        <v>227</v>
      </c>
      <c r="G109" s="283">
        <f>G110</f>
        <v>67.847999999999999</v>
      </c>
      <c r="H109" s="5"/>
    </row>
    <row r="110" spans="1:8" ht="26.25" customHeight="1">
      <c r="A110" s="248" t="s">
        <v>184</v>
      </c>
      <c r="B110" s="244" t="s">
        <v>89</v>
      </c>
      <c r="C110" s="245" t="s">
        <v>19</v>
      </c>
      <c r="D110" s="245" t="s">
        <v>24</v>
      </c>
      <c r="E110" s="245" t="s">
        <v>406</v>
      </c>
      <c r="F110" s="265" t="s">
        <v>228</v>
      </c>
      <c r="G110" s="283">
        <f>'[1]04 09'!I11</f>
        <v>67.847999999999999</v>
      </c>
      <c r="H110" s="5"/>
    </row>
    <row r="111" spans="1:8" ht="25.5" customHeight="1">
      <c r="A111" s="78" t="s">
        <v>93</v>
      </c>
      <c r="B111" s="237" t="s">
        <v>89</v>
      </c>
      <c r="C111" s="195" t="s">
        <v>19</v>
      </c>
      <c r="D111" s="195" t="s">
        <v>74</v>
      </c>
      <c r="E111" s="195"/>
      <c r="F111" s="258"/>
      <c r="G111" s="161">
        <f>G112</f>
        <v>600</v>
      </c>
      <c r="H111" s="5"/>
    </row>
    <row r="112" spans="1:8" ht="12.75" customHeight="1">
      <c r="A112" s="249" t="s">
        <v>93</v>
      </c>
      <c r="B112" s="244" t="s">
        <v>89</v>
      </c>
      <c r="C112" s="245" t="s">
        <v>19</v>
      </c>
      <c r="D112" s="245" t="s">
        <v>74</v>
      </c>
      <c r="E112" s="245" t="s">
        <v>373</v>
      </c>
      <c r="F112" s="265"/>
      <c r="G112" s="283">
        <f>G113+G116</f>
        <v>600</v>
      </c>
      <c r="H112" s="5"/>
    </row>
    <row r="113" spans="1:8" ht="38.25">
      <c r="A113" s="249" t="s">
        <v>200</v>
      </c>
      <c r="B113" s="244" t="s">
        <v>89</v>
      </c>
      <c r="C113" s="245" t="s">
        <v>19</v>
      </c>
      <c r="D113" s="245" t="s">
        <v>74</v>
      </c>
      <c r="E113" s="245" t="s">
        <v>367</v>
      </c>
      <c r="F113" s="265"/>
      <c r="G113" s="283">
        <f>G114</f>
        <v>600</v>
      </c>
      <c r="H113" s="5"/>
    </row>
    <row r="114" spans="1:8" ht="25.5">
      <c r="A114" s="248" t="s">
        <v>183</v>
      </c>
      <c r="B114" s="244" t="s">
        <v>89</v>
      </c>
      <c r="C114" s="245" t="s">
        <v>19</v>
      </c>
      <c r="D114" s="245" t="s">
        <v>74</v>
      </c>
      <c r="E114" s="245" t="s">
        <v>367</v>
      </c>
      <c r="F114" s="265" t="s">
        <v>227</v>
      </c>
      <c r="G114" s="283">
        <f>G115</f>
        <v>600</v>
      </c>
      <c r="H114" s="5"/>
    </row>
    <row r="115" spans="1:8">
      <c r="A115" s="248" t="s">
        <v>372</v>
      </c>
      <c r="B115" s="244" t="s">
        <v>89</v>
      </c>
      <c r="C115" s="245" t="s">
        <v>19</v>
      </c>
      <c r="D115" s="245" t="s">
        <v>74</v>
      </c>
      <c r="E115" s="245" t="s">
        <v>367</v>
      </c>
      <c r="F115" s="265" t="s">
        <v>228</v>
      </c>
      <c r="G115" s="283">
        <f>'[1]04 12'!I13</f>
        <v>600</v>
      </c>
      <c r="H115" s="5"/>
    </row>
    <row r="116" spans="1:8" ht="38.25" hidden="1">
      <c r="A116" s="263" t="s">
        <v>375</v>
      </c>
      <c r="B116" s="259" t="s">
        <v>89</v>
      </c>
      <c r="C116" s="254" t="s">
        <v>19</v>
      </c>
      <c r="D116" s="254" t="s">
        <v>74</v>
      </c>
      <c r="E116" s="254" t="s">
        <v>374</v>
      </c>
      <c r="F116" s="261"/>
      <c r="G116" s="162">
        <f>G117</f>
        <v>0</v>
      </c>
      <c r="H116" s="5"/>
    </row>
    <row r="117" spans="1:8" hidden="1">
      <c r="A117" s="263"/>
      <c r="B117" s="259" t="s">
        <v>89</v>
      </c>
      <c r="C117" s="254" t="s">
        <v>19</v>
      </c>
      <c r="D117" s="254" t="s">
        <v>74</v>
      </c>
      <c r="E117" s="254" t="s">
        <v>374</v>
      </c>
      <c r="F117" s="261" t="s">
        <v>366</v>
      </c>
      <c r="G117" s="162">
        <f>G118</f>
        <v>0</v>
      </c>
      <c r="H117" s="5"/>
    </row>
    <row r="118" spans="1:8" hidden="1">
      <c r="A118" s="263"/>
      <c r="B118" s="259" t="s">
        <v>89</v>
      </c>
      <c r="C118" s="254" t="s">
        <v>19</v>
      </c>
      <c r="D118" s="254" t="s">
        <v>74</v>
      </c>
      <c r="E118" s="254" t="s">
        <v>374</v>
      </c>
      <c r="F118" s="261" t="s">
        <v>368</v>
      </c>
      <c r="G118" s="162">
        <v>0</v>
      </c>
      <c r="H118" s="5"/>
    </row>
    <row r="119" spans="1:8" ht="13.5" customHeight="1">
      <c r="A119" s="256" t="s">
        <v>20</v>
      </c>
      <c r="B119" s="237" t="s">
        <v>89</v>
      </c>
      <c r="C119" s="195" t="s">
        <v>21</v>
      </c>
      <c r="D119" s="293"/>
      <c r="E119" s="293"/>
      <c r="F119" s="294"/>
      <c r="G119" s="161">
        <f>G120+G132+G143</f>
        <v>7966.6194500000001</v>
      </c>
      <c r="H119" s="5"/>
    </row>
    <row r="120" spans="1:8" ht="12.75" customHeight="1">
      <c r="A120" s="256" t="s">
        <v>201</v>
      </c>
      <c r="B120" s="237" t="s">
        <v>89</v>
      </c>
      <c r="C120" s="195" t="s">
        <v>21</v>
      </c>
      <c r="D120" s="195" t="s">
        <v>9</v>
      </c>
      <c r="E120" s="293"/>
      <c r="F120" s="294"/>
      <c r="G120" s="161">
        <f>G121</f>
        <v>2677.1600000000003</v>
      </c>
      <c r="H120" s="5"/>
    </row>
    <row r="121" spans="1:8">
      <c r="A121" s="263" t="s">
        <v>63</v>
      </c>
      <c r="B121" s="259" t="s">
        <v>89</v>
      </c>
      <c r="C121" s="254" t="s">
        <v>21</v>
      </c>
      <c r="D121" s="254" t="s">
        <v>9</v>
      </c>
      <c r="E121" s="10" t="s">
        <v>314</v>
      </c>
      <c r="F121" s="295"/>
      <c r="G121" s="162">
        <f>G122</f>
        <v>2677.1600000000003</v>
      </c>
      <c r="H121" s="5"/>
    </row>
    <row r="122" spans="1:8">
      <c r="A122" s="263" t="s">
        <v>202</v>
      </c>
      <c r="B122" s="259" t="s">
        <v>89</v>
      </c>
      <c r="C122" s="254" t="s">
        <v>21</v>
      </c>
      <c r="D122" s="254" t="s">
        <v>9</v>
      </c>
      <c r="E122" s="10" t="s">
        <v>315</v>
      </c>
      <c r="F122" s="296"/>
      <c r="G122" s="163">
        <f>G123</f>
        <v>2677.1600000000003</v>
      </c>
      <c r="H122" s="5"/>
    </row>
    <row r="123" spans="1:8" ht="15.75" customHeight="1">
      <c r="A123" s="85" t="s">
        <v>203</v>
      </c>
      <c r="B123" s="259" t="s">
        <v>89</v>
      </c>
      <c r="C123" s="254" t="s">
        <v>21</v>
      </c>
      <c r="D123" s="254" t="s">
        <v>9</v>
      </c>
      <c r="E123" s="10" t="s">
        <v>315</v>
      </c>
      <c r="F123" s="296"/>
      <c r="G123" s="163">
        <f>G124+G126+G129</f>
        <v>2677.1600000000003</v>
      </c>
      <c r="H123" s="5"/>
    </row>
    <row r="124" spans="1:8" ht="12.75" customHeight="1">
      <c r="A124" s="263" t="s">
        <v>183</v>
      </c>
      <c r="B124" s="259" t="s">
        <v>89</v>
      </c>
      <c r="C124" s="254" t="s">
        <v>21</v>
      </c>
      <c r="D124" s="254" t="s">
        <v>9</v>
      </c>
      <c r="E124" s="10" t="s">
        <v>315</v>
      </c>
      <c r="F124" s="296">
        <v>240</v>
      </c>
      <c r="G124" s="163">
        <f>G125</f>
        <v>2677.1600000000003</v>
      </c>
      <c r="H124" s="5"/>
    </row>
    <row r="125" spans="1:8" ht="23.25" customHeight="1">
      <c r="A125" s="64" t="s">
        <v>274</v>
      </c>
      <c r="B125" s="259" t="s">
        <v>89</v>
      </c>
      <c r="C125" s="254" t="s">
        <v>21</v>
      </c>
      <c r="D125" s="254" t="s">
        <v>9</v>
      </c>
      <c r="E125" s="10" t="s">
        <v>315</v>
      </c>
      <c r="F125" s="296">
        <v>244</v>
      </c>
      <c r="G125" s="163">
        <f>'[1]05 01'!I22</f>
        <v>2677.1600000000003</v>
      </c>
      <c r="H125" s="5"/>
    </row>
    <row r="126" spans="1:8" ht="38.25" hidden="1" customHeight="1">
      <c r="A126" s="91" t="s">
        <v>204</v>
      </c>
      <c r="B126" s="259" t="s">
        <v>89</v>
      </c>
      <c r="C126" s="254" t="s">
        <v>21</v>
      </c>
      <c r="D126" s="254" t="s">
        <v>9</v>
      </c>
      <c r="E126" s="10">
        <v>3519503</v>
      </c>
      <c r="F126" s="296"/>
      <c r="G126" s="163">
        <f>G127</f>
        <v>0</v>
      </c>
      <c r="H126" s="5"/>
    </row>
    <row r="127" spans="1:8" ht="12.75" hidden="1" customHeight="1">
      <c r="A127" s="64" t="s">
        <v>106</v>
      </c>
      <c r="B127" s="259" t="s">
        <v>89</v>
      </c>
      <c r="C127" s="254" t="s">
        <v>21</v>
      </c>
      <c r="D127" s="254" t="s">
        <v>9</v>
      </c>
      <c r="E127" s="10">
        <v>3519503</v>
      </c>
      <c r="F127" s="296">
        <v>410</v>
      </c>
      <c r="G127" s="163">
        <f>G128</f>
        <v>0</v>
      </c>
      <c r="H127" s="5"/>
    </row>
    <row r="128" spans="1:8" ht="38.25" hidden="1" customHeight="1">
      <c r="A128" s="64" t="s">
        <v>205</v>
      </c>
      <c r="B128" s="259" t="s">
        <v>89</v>
      </c>
      <c r="C128" s="254" t="s">
        <v>21</v>
      </c>
      <c r="D128" s="254" t="s">
        <v>9</v>
      </c>
      <c r="E128" s="10">
        <v>3519503</v>
      </c>
      <c r="F128" s="296">
        <v>412</v>
      </c>
      <c r="G128" s="163">
        <v>0</v>
      </c>
      <c r="H128" s="5"/>
    </row>
    <row r="129" spans="1:8" ht="38.25" hidden="1">
      <c r="A129" s="91" t="s">
        <v>204</v>
      </c>
      <c r="B129" s="259" t="s">
        <v>89</v>
      </c>
      <c r="C129" s="254" t="s">
        <v>21</v>
      </c>
      <c r="D129" s="254" t="s">
        <v>9</v>
      </c>
      <c r="E129" s="10">
        <v>3519603</v>
      </c>
      <c r="F129" s="296"/>
      <c r="G129" s="163">
        <f>G130</f>
        <v>0</v>
      </c>
      <c r="H129" s="5"/>
    </row>
    <row r="130" spans="1:8" hidden="1">
      <c r="A130" s="64" t="s">
        <v>106</v>
      </c>
      <c r="B130" s="259" t="s">
        <v>89</v>
      </c>
      <c r="C130" s="254" t="s">
        <v>21</v>
      </c>
      <c r="D130" s="254" t="s">
        <v>9</v>
      </c>
      <c r="E130" s="10">
        <v>3519603</v>
      </c>
      <c r="F130" s="296">
        <v>410</v>
      </c>
      <c r="G130" s="163">
        <f>G131</f>
        <v>0</v>
      </c>
      <c r="H130" s="5"/>
    </row>
    <row r="131" spans="1:8" ht="38.25" hidden="1">
      <c r="A131" s="64" t="s">
        <v>205</v>
      </c>
      <c r="B131" s="259" t="s">
        <v>89</v>
      </c>
      <c r="C131" s="254" t="s">
        <v>21</v>
      </c>
      <c r="D131" s="254" t="s">
        <v>9</v>
      </c>
      <c r="E131" s="10">
        <v>3519603</v>
      </c>
      <c r="F131" s="296">
        <v>412</v>
      </c>
      <c r="G131" s="163">
        <v>0</v>
      </c>
      <c r="H131" s="5"/>
    </row>
    <row r="132" spans="1:8" ht="12.75" customHeight="1">
      <c r="A132" s="98" t="s">
        <v>54</v>
      </c>
      <c r="B132" s="237" t="s">
        <v>89</v>
      </c>
      <c r="C132" s="195" t="s">
        <v>21</v>
      </c>
      <c r="D132" s="195" t="s">
        <v>18</v>
      </c>
      <c r="E132" s="293"/>
      <c r="F132" s="294"/>
      <c r="G132" s="297">
        <f>G133+G137+G139</f>
        <v>2656.0594500000002</v>
      </c>
      <c r="H132" s="5"/>
    </row>
    <row r="133" spans="1:8">
      <c r="A133" s="243" t="s">
        <v>84</v>
      </c>
      <c r="B133" s="244" t="s">
        <v>89</v>
      </c>
      <c r="C133" s="245" t="s">
        <v>21</v>
      </c>
      <c r="D133" s="245" t="s">
        <v>18</v>
      </c>
      <c r="E133" s="298" t="s">
        <v>316</v>
      </c>
      <c r="F133" s="299"/>
      <c r="G133" s="300">
        <f>G134</f>
        <v>2656.0594500000002</v>
      </c>
      <c r="H133" s="5"/>
    </row>
    <row r="134" spans="1:8" ht="38.25" customHeight="1">
      <c r="A134" s="243" t="s">
        <v>206</v>
      </c>
      <c r="B134" s="244" t="s">
        <v>89</v>
      </c>
      <c r="C134" s="245" t="s">
        <v>21</v>
      </c>
      <c r="D134" s="245" t="s">
        <v>18</v>
      </c>
      <c r="E134" s="301" t="s">
        <v>317</v>
      </c>
      <c r="F134" s="299"/>
      <c r="G134" s="300">
        <f>G135+G136</f>
        <v>2656.0594500000002</v>
      </c>
      <c r="H134" s="5"/>
    </row>
    <row r="135" spans="1:8" ht="12.75" hidden="1" customHeight="1">
      <c r="A135" s="243" t="s">
        <v>4</v>
      </c>
      <c r="B135" s="244" t="s">
        <v>89</v>
      </c>
      <c r="C135" s="245" t="s">
        <v>21</v>
      </c>
      <c r="D135" s="245" t="s">
        <v>18</v>
      </c>
      <c r="E135" s="301">
        <v>3510500</v>
      </c>
      <c r="F135" s="265" t="s">
        <v>6</v>
      </c>
      <c r="G135" s="300">
        <v>0</v>
      </c>
      <c r="H135" s="5"/>
    </row>
    <row r="136" spans="1:8" ht="25.5" customHeight="1">
      <c r="A136" s="249" t="s">
        <v>183</v>
      </c>
      <c r="B136" s="244" t="s">
        <v>89</v>
      </c>
      <c r="C136" s="245" t="s">
        <v>21</v>
      </c>
      <c r="D136" s="245" t="s">
        <v>18</v>
      </c>
      <c r="E136" s="301" t="s">
        <v>317</v>
      </c>
      <c r="F136" s="265" t="s">
        <v>227</v>
      </c>
      <c r="G136" s="283">
        <f>G141+G142</f>
        <v>2656.0594500000002</v>
      </c>
      <c r="H136" s="5"/>
    </row>
    <row r="137" spans="1:8" ht="12.75" hidden="1" customHeight="1">
      <c r="A137" s="243" t="s">
        <v>164</v>
      </c>
      <c r="B137" s="244" t="s">
        <v>89</v>
      </c>
      <c r="C137" s="245" t="s">
        <v>21</v>
      </c>
      <c r="D137" s="245" t="s">
        <v>18</v>
      </c>
      <c r="E137" s="301" t="s">
        <v>317</v>
      </c>
      <c r="F137" s="265"/>
      <c r="G137" s="300">
        <f>G138</f>
        <v>0</v>
      </c>
      <c r="H137" s="5"/>
    </row>
    <row r="138" spans="1:8" ht="25.5" hidden="1" customHeight="1">
      <c r="A138" s="243" t="s">
        <v>4</v>
      </c>
      <c r="B138" s="244" t="s">
        <v>89</v>
      </c>
      <c r="C138" s="245" t="s">
        <v>21</v>
      </c>
      <c r="D138" s="245" t="s">
        <v>18</v>
      </c>
      <c r="E138" s="301" t="s">
        <v>317</v>
      </c>
      <c r="F138" s="265" t="s">
        <v>6</v>
      </c>
      <c r="G138" s="300"/>
      <c r="H138" s="5"/>
    </row>
    <row r="139" spans="1:8" ht="25.5" hidden="1">
      <c r="A139" s="243" t="s">
        <v>165</v>
      </c>
      <c r="B139" s="244" t="s">
        <v>89</v>
      </c>
      <c r="C139" s="245" t="s">
        <v>21</v>
      </c>
      <c r="D139" s="245" t="s">
        <v>18</v>
      </c>
      <c r="E139" s="301" t="s">
        <v>317</v>
      </c>
      <c r="F139" s="265"/>
      <c r="G139" s="300">
        <f>G140</f>
        <v>0</v>
      </c>
      <c r="H139" s="5"/>
    </row>
    <row r="140" spans="1:8" hidden="1">
      <c r="A140" s="243" t="s">
        <v>4</v>
      </c>
      <c r="B140" s="244" t="s">
        <v>89</v>
      </c>
      <c r="C140" s="245" t="s">
        <v>21</v>
      </c>
      <c r="D140" s="245" t="s">
        <v>18</v>
      </c>
      <c r="E140" s="301" t="s">
        <v>317</v>
      </c>
      <c r="F140" s="265" t="s">
        <v>6</v>
      </c>
      <c r="G140" s="300"/>
      <c r="H140" s="5"/>
    </row>
    <row r="141" spans="1:8" ht="38.25" hidden="1" customHeight="1">
      <c r="A141" s="243" t="s">
        <v>207</v>
      </c>
      <c r="B141" s="244" t="s">
        <v>89</v>
      </c>
      <c r="C141" s="245" t="s">
        <v>21</v>
      </c>
      <c r="D141" s="245" t="s">
        <v>18</v>
      </c>
      <c r="E141" s="301" t="s">
        <v>317</v>
      </c>
      <c r="F141" s="265" t="s">
        <v>233</v>
      </c>
      <c r="G141" s="300">
        <v>0</v>
      </c>
      <c r="H141" s="5"/>
    </row>
    <row r="142" spans="1:8" ht="12.75" customHeight="1">
      <c r="A142" s="243" t="s">
        <v>184</v>
      </c>
      <c r="B142" s="244" t="s">
        <v>89</v>
      </c>
      <c r="C142" s="245" t="s">
        <v>21</v>
      </c>
      <c r="D142" s="245" t="s">
        <v>18</v>
      </c>
      <c r="E142" s="301" t="s">
        <v>317</v>
      </c>
      <c r="F142" s="265" t="s">
        <v>228</v>
      </c>
      <c r="G142" s="247">
        <f>'[1]05 02'!I14</f>
        <v>2656.0594500000002</v>
      </c>
      <c r="H142" s="5"/>
    </row>
    <row r="143" spans="1:8">
      <c r="A143" s="98" t="s">
        <v>57</v>
      </c>
      <c r="B143" s="237" t="s">
        <v>89</v>
      </c>
      <c r="C143" s="195" t="s">
        <v>21</v>
      </c>
      <c r="D143" s="195" t="s">
        <v>58</v>
      </c>
      <c r="E143" s="293"/>
      <c r="F143" s="294"/>
      <c r="G143" s="297">
        <f>G146</f>
        <v>2633.4</v>
      </c>
      <c r="H143" s="5"/>
    </row>
    <row r="144" spans="1:8" ht="38.25" hidden="1">
      <c r="A144" s="85" t="s">
        <v>166</v>
      </c>
      <c r="B144" s="259" t="s">
        <v>89</v>
      </c>
      <c r="C144" s="254" t="s">
        <v>21</v>
      </c>
      <c r="D144" s="254" t="s">
        <v>58</v>
      </c>
      <c r="E144" s="10">
        <v>553000</v>
      </c>
      <c r="F144" s="295"/>
      <c r="G144" s="163">
        <f>G145</f>
        <v>0</v>
      </c>
      <c r="H144" s="5"/>
    </row>
    <row r="145" spans="1:9" hidden="1">
      <c r="A145" s="85" t="s">
        <v>0</v>
      </c>
      <c r="B145" s="259" t="s">
        <v>89</v>
      </c>
      <c r="C145" s="254" t="s">
        <v>21</v>
      </c>
      <c r="D145" s="254" t="s">
        <v>58</v>
      </c>
      <c r="E145" s="10">
        <v>553000</v>
      </c>
      <c r="F145" s="296">
        <v>500</v>
      </c>
      <c r="G145" s="163"/>
      <c r="H145" s="5"/>
    </row>
    <row r="146" spans="1:9">
      <c r="A146" s="243" t="s">
        <v>57</v>
      </c>
      <c r="B146" s="244" t="s">
        <v>89</v>
      </c>
      <c r="C146" s="245" t="s">
        <v>21</v>
      </c>
      <c r="D146" s="245" t="s">
        <v>58</v>
      </c>
      <c r="E146" s="301" t="s">
        <v>318</v>
      </c>
      <c r="F146" s="299"/>
      <c r="G146" s="300">
        <f>G147+G150+G153</f>
        <v>2633.4</v>
      </c>
      <c r="H146" s="5"/>
    </row>
    <row r="147" spans="1:9" ht="12.75" customHeight="1">
      <c r="A147" s="243" t="s">
        <v>50</v>
      </c>
      <c r="B147" s="244" t="s">
        <v>89</v>
      </c>
      <c r="C147" s="245" t="s">
        <v>21</v>
      </c>
      <c r="D147" s="245" t="s">
        <v>58</v>
      </c>
      <c r="E147" s="301" t="s">
        <v>319</v>
      </c>
      <c r="F147" s="299"/>
      <c r="G147" s="300">
        <f>G148</f>
        <v>550</v>
      </c>
      <c r="H147" s="5"/>
    </row>
    <row r="148" spans="1:9" ht="25.5" customHeight="1">
      <c r="A148" s="249" t="s">
        <v>183</v>
      </c>
      <c r="B148" s="244" t="s">
        <v>89</v>
      </c>
      <c r="C148" s="245" t="s">
        <v>21</v>
      </c>
      <c r="D148" s="245" t="s">
        <v>58</v>
      </c>
      <c r="E148" s="301" t="s">
        <v>319</v>
      </c>
      <c r="F148" s="265" t="s">
        <v>227</v>
      </c>
      <c r="G148" s="283">
        <f>G149</f>
        <v>550</v>
      </c>
      <c r="H148" s="5"/>
    </row>
    <row r="149" spans="1:9" ht="25.5" customHeight="1">
      <c r="A149" s="249" t="s">
        <v>184</v>
      </c>
      <c r="B149" s="244" t="s">
        <v>89</v>
      </c>
      <c r="C149" s="245" t="s">
        <v>21</v>
      </c>
      <c r="D149" s="245" t="s">
        <v>58</v>
      </c>
      <c r="E149" s="301" t="s">
        <v>319</v>
      </c>
      <c r="F149" s="265" t="s">
        <v>228</v>
      </c>
      <c r="G149" s="247">
        <v>550</v>
      </c>
      <c r="H149" s="5"/>
    </row>
    <row r="150" spans="1:9" hidden="1">
      <c r="A150" s="85" t="s">
        <v>208</v>
      </c>
      <c r="B150" s="259" t="s">
        <v>89</v>
      </c>
      <c r="C150" s="254" t="s">
        <v>21</v>
      </c>
      <c r="D150" s="254" t="s">
        <v>58</v>
      </c>
      <c r="E150" s="10" t="s">
        <v>320</v>
      </c>
      <c r="F150" s="261"/>
      <c r="G150" s="160">
        <f>G151</f>
        <v>0</v>
      </c>
      <c r="H150" s="5"/>
    </row>
    <row r="151" spans="1:9" ht="25.5" hidden="1" customHeight="1">
      <c r="A151" s="253" t="s">
        <v>183</v>
      </c>
      <c r="B151" s="259" t="s">
        <v>89</v>
      </c>
      <c r="C151" s="254" t="s">
        <v>21</v>
      </c>
      <c r="D151" s="254" t="s">
        <v>58</v>
      </c>
      <c r="E151" s="10" t="s">
        <v>320</v>
      </c>
      <c r="F151" s="261" t="s">
        <v>227</v>
      </c>
      <c r="G151" s="160">
        <f>G152</f>
        <v>0</v>
      </c>
      <c r="H151" s="5"/>
    </row>
    <row r="152" spans="1:9" ht="25.5" hidden="1" customHeight="1">
      <c r="A152" s="85" t="s">
        <v>184</v>
      </c>
      <c r="B152" s="259" t="s">
        <v>89</v>
      </c>
      <c r="C152" s="254" t="s">
        <v>21</v>
      </c>
      <c r="D152" s="254" t="s">
        <v>58</v>
      </c>
      <c r="E152" s="10" t="s">
        <v>320</v>
      </c>
      <c r="F152" s="261" t="s">
        <v>228</v>
      </c>
      <c r="G152" s="160">
        <v>0</v>
      </c>
      <c r="H152" s="5"/>
    </row>
    <row r="153" spans="1:9" ht="13.5" customHeight="1">
      <c r="A153" s="85" t="s">
        <v>5</v>
      </c>
      <c r="B153" s="259" t="s">
        <v>89</v>
      </c>
      <c r="C153" s="254" t="s">
        <v>21</v>
      </c>
      <c r="D153" s="254" t="s">
        <v>58</v>
      </c>
      <c r="E153" s="10" t="s">
        <v>321</v>
      </c>
      <c r="F153" s="261"/>
      <c r="G153" s="160">
        <f>G157+G154+G159</f>
        <v>2083.4</v>
      </c>
      <c r="H153" s="5"/>
    </row>
    <row r="154" spans="1:9" ht="25.5" hidden="1">
      <c r="A154" s="85" t="s">
        <v>179</v>
      </c>
      <c r="B154" s="259" t="s">
        <v>89</v>
      </c>
      <c r="C154" s="254" t="s">
        <v>21</v>
      </c>
      <c r="D154" s="254" t="s">
        <v>58</v>
      </c>
      <c r="E154" s="10" t="s">
        <v>321</v>
      </c>
      <c r="F154" s="261" t="s">
        <v>224</v>
      </c>
      <c r="G154" s="160">
        <f>G155+G156</f>
        <v>0</v>
      </c>
      <c r="H154" s="5"/>
    </row>
    <row r="155" spans="1:9" ht="25.5" hidden="1">
      <c r="A155" s="85" t="s">
        <v>281</v>
      </c>
      <c r="B155" s="259" t="s">
        <v>89</v>
      </c>
      <c r="C155" s="254" t="s">
        <v>21</v>
      </c>
      <c r="D155" s="254" t="s">
        <v>58</v>
      </c>
      <c r="E155" s="10" t="s">
        <v>321</v>
      </c>
      <c r="F155" s="261" t="s">
        <v>225</v>
      </c>
      <c r="G155" s="160">
        <v>0</v>
      </c>
      <c r="H155" s="5"/>
      <c r="I155" s="2"/>
    </row>
    <row r="156" spans="1:9" ht="25.5" hidden="1" customHeight="1">
      <c r="A156" s="88" t="s">
        <v>279</v>
      </c>
      <c r="B156" s="259" t="s">
        <v>89</v>
      </c>
      <c r="C156" s="254" t="s">
        <v>21</v>
      </c>
      <c r="D156" s="254" t="s">
        <v>58</v>
      </c>
      <c r="E156" s="10" t="s">
        <v>321</v>
      </c>
      <c r="F156" s="261" t="s">
        <v>280</v>
      </c>
      <c r="G156" s="160">
        <v>0</v>
      </c>
      <c r="H156" s="5"/>
    </row>
    <row r="157" spans="1:9" ht="25.5" customHeight="1">
      <c r="A157" s="253" t="s">
        <v>183</v>
      </c>
      <c r="B157" s="259" t="s">
        <v>89</v>
      </c>
      <c r="C157" s="254" t="s">
        <v>21</v>
      </c>
      <c r="D157" s="259" t="s">
        <v>58</v>
      </c>
      <c r="E157" s="10" t="s">
        <v>321</v>
      </c>
      <c r="F157" s="302">
        <v>240</v>
      </c>
      <c r="G157" s="160">
        <f>G158</f>
        <v>2083.4</v>
      </c>
      <c r="H157" s="5"/>
    </row>
    <row r="158" spans="1:9" ht="25.5" customHeight="1">
      <c r="A158" s="85" t="s">
        <v>184</v>
      </c>
      <c r="B158" s="259" t="s">
        <v>89</v>
      </c>
      <c r="C158" s="254" t="s">
        <v>21</v>
      </c>
      <c r="D158" s="259" t="s">
        <v>58</v>
      </c>
      <c r="E158" s="10" t="s">
        <v>321</v>
      </c>
      <c r="F158" s="302">
        <v>244</v>
      </c>
      <c r="G158" s="160">
        <f>'[1]05 03 общ'!I24</f>
        <v>2083.4</v>
      </c>
      <c r="H158" s="5"/>
    </row>
    <row r="159" spans="1:9" ht="25.5" hidden="1" customHeight="1">
      <c r="A159" s="85" t="s">
        <v>209</v>
      </c>
      <c r="B159" s="259" t="s">
        <v>89</v>
      </c>
      <c r="C159" s="254" t="s">
        <v>21</v>
      </c>
      <c r="D159" s="259" t="s">
        <v>58</v>
      </c>
      <c r="E159" s="72">
        <v>3717842</v>
      </c>
      <c r="F159" s="302"/>
      <c r="G159" s="160">
        <f>G160+G162</f>
        <v>0</v>
      </c>
      <c r="H159" s="5"/>
    </row>
    <row r="160" spans="1:9" ht="25.5" hidden="1" customHeight="1">
      <c r="A160" s="253" t="s">
        <v>183</v>
      </c>
      <c r="B160" s="259" t="s">
        <v>89</v>
      </c>
      <c r="C160" s="254" t="s">
        <v>21</v>
      </c>
      <c r="D160" s="259" t="s">
        <v>58</v>
      </c>
      <c r="E160" s="72">
        <v>3717842</v>
      </c>
      <c r="F160" s="303">
        <v>240</v>
      </c>
      <c r="G160" s="160">
        <f>G161</f>
        <v>0</v>
      </c>
      <c r="H160" s="5"/>
    </row>
    <row r="161" spans="1:8" ht="25.5" hidden="1" customHeight="1">
      <c r="A161" s="85" t="s">
        <v>184</v>
      </c>
      <c r="B161" s="259" t="s">
        <v>89</v>
      </c>
      <c r="C161" s="254" t="s">
        <v>21</v>
      </c>
      <c r="D161" s="259" t="s">
        <v>58</v>
      </c>
      <c r="E161" s="72">
        <v>3717842</v>
      </c>
      <c r="F161" s="302">
        <v>244</v>
      </c>
      <c r="G161" s="160">
        <v>0</v>
      </c>
      <c r="H161" s="5"/>
    </row>
    <row r="162" spans="1:8" ht="12.75" hidden="1" customHeight="1">
      <c r="A162" s="85" t="s">
        <v>210</v>
      </c>
      <c r="B162" s="259" t="s">
        <v>89</v>
      </c>
      <c r="C162" s="254" t="s">
        <v>21</v>
      </c>
      <c r="D162" s="259" t="s">
        <v>58</v>
      </c>
      <c r="E162" s="72">
        <v>3718804</v>
      </c>
      <c r="F162" s="302"/>
      <c r="G162" s="160">
        <f>G163</f>
        <v>0</v>
      </c>
      <c r="H162" s="5"/>
    </row>
    <row r="163" spans="1:8" ht="12.75" hidden="1" customHeight="1">
      <c r="A163" s="253" t="s">
        <v>183</v>
      </c>
      <c r="B163" s="259" t="s">
        <v>89</v>
      </c>
      <c r="C163" s="254" t="s">
        <v>21</v>
      </c>
      <c r="D163" s="259" t="s">
        <v>58</v>
      </c>
      <c r="E163" s="72">
        <v>3718804</v>
      </c>
      <c r="F163" s="303">
        <v>240</v>
      </c>
      <c r="G163" s="160">
        <f>G164</f>
        <v>0</v>
      </c>
      <c r="H163" s="5"/>
    </row>
    <row r="164" spans="1:8" ht="12.75" hidden="1" customHeight="1">
      <c r="A164" s="85" t="s">
        <v>184</v>
      </c>
      <c r="B164" s="259" t="s">
        <v>89</v>
      </c>
      <c r="C164" s="254" t="s">
        <v>21</v>
      </c>
      <c r="D164" s="259" t="s">
        <v>58</v>
      </c>
      <c r="E164" s="72">
        <v>3718804</v>
      </c>
      <c r="F164" s="302">
        <v>244</v>
      </c>
      <c r="G164" s="160">
        <v>0</v>
      </c>
      <c r="H164" s="5"/>
    </row>
    <row r="165" spans="1:8" ht="12.75" hidden="1" customHeight="1">
      <c r="A165" s="93" t="s">
        <v>167</v>
      </c>
      <c r="B165" s="259" t="s">
        <v>89</v>
      </c>
      <c r="C165" s="254" t="s">
        <v>22</v>
      </c>
      <c r="D165" s="259" t="s">
        <v>18</v>
      </c>
      <c r="E165" s="72"/>
      <c r="F165" s="302"/>
      <c r="G165" s="160">
        <f>G166</f>
        <v>0</v>
      </c>
      <c r="H165" s="5"/>
    </row>
    <row r="166" spans="1:8" hidden="1">
      <c r="A166" s="304" t="s">
        <v>80</v>
      </c>
      <c r="B166" s="259" t="s">
        <v>89</v>
      </c>
      <c r="C166" s="254" t="s">
        <v>22</v>
      </c>
      <c r="D166" s="254" t="s">
        <v>18</v>
      </c>
      <c r="E166" s="254" t="s">
        <v>27</v>
      </c>
      <c r="F166" s="202"/>
      <c r="G166" s="160">
        <f>G167</f>
        <v>0</v>
      </c>
      <c r="H166" s="5"/>
    </row>
    <row r="167" spans="1:8" hidden="1">
      <c r="A167" s="304" t="s">
        <v>2</v>
      </c>
      <c r="B167" s="259" t="s">
        <v>89</v>
      </c>
      <c r="C167" s="254" t="s">
        <v>22</v>
      </c>
      <c r="D167" s="254" t="s">
        <v>18</v>
      </c>
      <c r="E167" s="254" t="s">
        <v>3</v>
      </c>
      <c r="F167" s="305"/>
      <c r="G167" s="160">
        <f>G168</f>
        <v>0</v>
      </c>
      <c r="H167" s="5"/>
    </row>
    <row r="168" spans="1:8" ht="12.75" hidden="1" customHeight="1">
      <c r="A168" s="253" t="s">
        <v>60</v>
      </c>
      <c r="B168" s="259" t="s">
        <v>89</v>
      </c>
      <c r="C168" s="254" t="s">
        <v>22</v>
      </c>
      <c r="D168" s="254" t="s">
        <v>18</v>
      </c>
      <c r="E168" s="254" t="s">
        <v>3</v>
      </c>
      <c r="F168" s="261" t="s">
        <v>38</v>
      </c>
      <c r="G168" s="160"/>
      <c r="H168" s="5"/>
    </row>
    <row r="169" spans="1:8" ht="12.75" customHeight="1">
      <c r="A169" s="98" t="s">
        <v>132</v>
      </c>
      <c r="B169" s="237" t="s">
        <v>89</v>
      </c>
      <c r="C169" s="195" t="s">
        <v>23</v>
      </c>
      <c r="D169" s="237"/>
      <c r="E169" s="81"/>
      <c r="F169" s="80"/>
      <c r="G169" s="159">
        <f>SUM(G170)</f>
        <v>9447.0500131999997</v>
      </c>
      <c r="H169" s="5"/>
    </row>
    <row r="170" spans="1:8" ht="12.75" customHeight="1">
      <c r="A170" s="306" t="s">
        <v>11</v>
      </c>
      <c r="B170" s="237" t="s">
        <v>89</v>
      </c>
      <c r="C170" s="195" t="s">
        <v>23</v>
      </c>
      <c r="D170" s="195" t="s">
        <v>9</v>
      </c>
      <c r="E170" s="293"/>
      <c r="F170" s="293"/>
      <c r="G170" s="161">
        <f>G174+G185+G195</f>
        <v>9447.0500131999997</v>
      </c>
      <c r="H170" s="5"/>
    </row>
    <row r="171" spans="1:8" hidden="1">
      <c r="A171" s="304" t="s">
        <v>80</v>
      </c>
      <c r="B171" s="259" t="s">
        <v>89</v>
      </c>
      <c r="C171" s="254" t="s">
        <v>23</v>
      </c>
      <c r="D171" s="254" t="s">
        <v>9</v>
      </c>
      <c r="E171" s="254" t="s">
        <v>27</v>
      </c>
      <c r="F171" s="202"/>
      <c r="G171" s="162">
        <f>G172</f>
        <v>0</v>
      </c>
      <c r="H171" s="5"/>
    </row>
    <row r="172" spans="1:8" hidden="1">
      <c r="A172" s="304" t="s">
        <v>2</v>
      </c>
      <c r="B172" s="259" t="s">
        <v>89</v>
      </c>
      <c r="C172" s="254" t="s">
        <v>23</v>
      </c>
      <c r="D172" s="254" t="s">
        <v>9</v>
      </c>
      <c r="E172" s="254" t="s">
        <v>3</v>
      </c>
      <c r="F172" s="305"/>
      <c r="G172" s="162">
        <f>G173</f>
        <v>0</v>
      </c>
      <c r="H172" s="5"/>
    </row>
    <row r="173" spans="1:8" hidden="1">
      <c r="A173" s="253" t="s">
        <v>60</v>
      </c>
      <c r="B173" s="259" t="s">
        <v>89</v>
      </c>
      <c r="C173" s="254" t="s">
        <v>23</v>
      </c>
      <c r="D173" s="254" t="s">
        <v>9</v>
      </c>
      <c r="E173" s="254" t="s">
        <v>3</v>
      </c>
      <c r="F173" s="261" t="s">
        <v>38</v>
      </c>
      <c r="G173" s="162"/>
      <c r="H173" s="5"/>
    </row>
    <row r="174" spans="1:8" ht="24" customHeight="1">
      <c r="A174" s="307" t="s">
        <v>44</v>
      </c>
      <c r="B174" s="259" t="s">
        <v>89</v>
      </c>
      <c r="C174" s="254" t="s">
        <v>23</v>
      </c>
      <c r="D174" s="254" t="s">
        <v>9</v>
      </c>
      <c r="E174" s="10" t="s">
        <v>322</v>
      </c>
      <c r="F174" s="10"/>
      <c r="G174" s="162">
        <f>G175</f>
        <v>8211.6688133999996</v>
      </c>
      <c r="H174" s="45" t="s">
        <v>161</v>
      </c>
    </row>
    <row r="175" spans="1:8">
      <c r="A175" s="307" t="s">
        <v>211</v>
      </c>
      <c r="B175" s="259" t="s">
        <v>89</v>
      </c>
      <c r="C175" s="254" t="s">
        <v>23</v>
      </c>
      <c r="D175" s="254" t="s">
        <v>9</v>
      </c>
      <c r="E175" s="10" t="s">
        <v>323</v>
      </c>
      <c r="F175" s="10"/>
      <c r="G175" s="162">
        <f>G176+G180+G182</f>
        <v>8211.6688133999996</v>
      </c>
      <c r="H175" s="5"/>
    </row>
    <row r="176" spans="1:8">
      <c r="A176" s="249" t="s">
        <v>212</v>
      </c>
      <c r="B176" s="244" t="s">
        <v>89</v>
      </c>
      <c r="C176" s="245" t="s">
        <v>23</v>
      </c>
      <c r="D176" s="245" t="s">
        <v>9</v>
      </c>
      <c r="E176" s="301" t="s">
        <v>323</v>
      </c>
      <c r="F176" s="250" t="s">
        <v>234</v>
      </c>
      <c r="G176" s="247">
        <f>G177+G178+G179</f>
        <v>5638.3995534000005</v>
      </c>
      <c r="H176" s="5"/>
    </row>
    <row r="177" spans="1:8" ht="25.5">
      <c r="A177" s="249" t="s">
        <v>213</v>
      </c>
      <c r="B177" s="244" t="s">
        <v>89</v>
      </c>
      <c r="C177" s="245" t="s">
        <v>23</v>
      </c>
      <c r="D177" s="245" t="s">
        <v>9</v>
      </c>
      <c r="E177" s="301" t="s">
        <v>323</v>
      </c>
      <c r="F177" s="250" t="s">
        <v>235</v>
      </c>
      <c r="G177" s="247">
        <f>'[1]0801 к'!I13/1000</f>
        <v>4053.9167000000002</v>
      </c>
      <c r="H177" s="5"/>
    </row>
    <row r="178" spans="1:8" ht="25.5">
      <c r="A178" s="248" t="s">
        <v>214</v>
      </c>
      <c r="B178" s="244" t="s">
        <v>89</v>
      </c>
      <c r="C178" s="245" t="s">
        <v>23</v>
      </c>
      <c r="D178" s="245" t="s">
        <v>9</v>
      </c>
      <c r="E178" s="301" t="s">
        <v>323</v>
      </c>
      <c r="F178" s="250" t="s">
        <v>236</v>
      </c>
      <c r="G178" s="247">
        <f>'[1]0801 к'!I15/1000</f>
        <v>360.2</v>
      </c>
      <c r="H178" s="45" t="s">
        <v>161</v>
      </c>
    </row>
    <row r="179" spans="1:8" ht="38.25">
      <c r="A179" s="251" t="s">
        <v>285</v>
      </c>
      <c r="B179" s="244" t="s">
        <v>89</v>
      </c>
      <c r="C179" s="245" t="s">
        <v>23</v>
      </c>
      <c r="D179" s="245" t="s">
        <v>9</v>
      </c>
      <c r="E179" s="301" t="s">
        <v>323</v>
      </c>
      <c r="F179" s="250" t="s">
        <v>286</v>
      </c>
      <c r="G179" s="247">
        <f>'[1]0801 к'!I22/1000</f>
        <v>1224.2828534000002</v>
      </c>
      <c r="H179" s="5"/>
    </row>
    <row r="180" spans="1:8" ht="25.5">
      <c r="A180" s="249" t="s">
        <v>183</v>
      </c>
      <c r="B180" s="244" t="s">
        <v>89</v>
      </c>
      <c r="C180" s="245" t="s">
        <v>23</v>
      </c>
      <c r="D180" s="245" t="s">
        <v>9</v>
      </c>
      <c r="E180" s="301" t="s">
        <v>323</v>
      </c>
      <c r="F180" s="265" t="s">
        <v>227</v>
      </c>
      <c r="G180" s="247">
        <f>G181</f>
        <v>2498.2692599999996</v>
      </c>
      <c r="H180" s="5"/>
    </row>
    <row r="181" spans="1:8" ht="12" customHeight="1">
      <c r="A181" s="249" t="s">
        <v>184</v>
      </c>
      <c r="B181" s="244" t="s">
        <v>89</v>
      </c>
      <c r="C181" s="245" t="s">
        <v>23</v>
      </c>
      <c r="D181" s="245" t="s">
        <v>9</v>
      </c>
      <c r="E181" s="301" t="s">
        <v>323</v>
      </c>
      <c r="F181" s="265" t="s">
        <v>228</v>
      </c>
      <c r="G181" s="247">
        <f>'[1]0801 к'!I23/1000</f>
        <v>2498.2692599999996</v>
      </c>
      <c r="H181" s="5"/>
    </row>
    <row r="182" spans="1:8" ht="15.75" customHeight="1">
      <c r="A182" s="249" t="s">
        <v>185</v>
      </c>
      <c r="B182" s="244" t="s">
        <v>89</v>
      </c>
      <c r="C182" s="245" t="s">
        <v>23</v>
      </c>
      <c r="D182" s="245" t="s">
        <v>9</v>
      </c>
      <c r="E182" s="301" t="s">
        <v>323</v>
      </c>
      <c r="F182" s="265" t="s">
        <v>229</v>
      </c>
      <c r="G182" s="247">
        <f>G183+G184</f>
        <v>75</v>
      </c>
      <c r="H182" s="5"/>
    </row>
    <row r="183" spans="1:8">
      <c r="A183" s="249" t="s">
        <v>186</v>
      </c>
      <c r="B183" s="244" t="s">
        <v>89</v>
      </c>
      <c r="C183" s="245" t="s">
        <v>23</v>
      </c>
      <c r="D183" s="245" t="s">
        <v>9</v>
      </c>
      <c r="E183" s="301" t="s">
        <v>323</v>
      </c>
      <c r="F183" s="265" t="s">
        <v>230</v>
      </c>
      <c r="G183" s="247">
        <v>70</v>
      </c>
      <c r="H183" s="5"/>
    </row>
    <row r="184" spans="1:8">
      <c r="A184" s="249" t="s">
        <v>187</v>
      </c>
      <c r="B184" s="244" t="s">
        <v>89</v>
      </c>
      <c r="C184" s="245" t="s">
        <v>23</v>
      </c>
      <c r="D184" s="245" t="s">
        <v>9</v>
      </c>
      <c r="E184" s="301" t="s">
        <v>323</v>
      </c>
      <c r="F184" s="265" t="s">
        <v>231</v>
      </c>
      <c r="G184" s="247">
        <v>5</v>
      </c>
      <c r="H184" s="5"/>
    </row>
    <row r="185" spans="1:8" ht="14.25" customHeight="1">
      <c r="A185" s="263" t="s">
        <v>44</v>
      </c>
      <c r="B185" s="259" t="s">
        <v>89</v>
      </c>
      <c r="C185" s="254" t="s">
        <v>23</v>
      </c>
      <c r="D185" s="254" t="s">
        <v>9</v>
      </c>
      <c r="E185" s="10" t="s">
        <v>322</v>
      </c>
      <c r="F185" s="254"/>
      <c r="G185" s="162">
        <f>G186</f>
        <v>1235.3811998000001</v>
      </c>
      <c r="H185" s="5"/>
    </row>
    <row r="186" spans="1:8">
      <c r="A186" s="263" t="s">
        <v>59</v>
      </c>
      <c r="B186" s="259" t="s">
        <v>89</v>
      </c>
      <c r="C186" s="254" t="s">
        <v>23</v>
      </c>
      <c r="D186" s="254" t="s">
        <v>9</v>
      </c>
      <c r="E186" s="10" t="s">
        <v>324</v>
      </c>
      <c r="F186" s="254"/>
      <c r="G186" s="162">
        <f>G187+G191+G193</f>
        <v>1235.3811998000001</v>
      </c>
      <c r="H186" s="5"/>
    </row>
    <row r="187" spans="1:8">
      <c r="A187" s="249" t="s">
        <v>212</v>
      </c>
      <c r="B187" s="244" t="s">
        <v>89</v>
      </c>
      <c r="C187" s="245" t="s">
        <v>23</v>
      </c>
      <c r="D187" s="245" t="s">
        <v>9</v>
      </c>
      <c r="E187" s="301" t="s">
        <v>324</v>
      </c>
      <c r="F187" s="250" t="s">
        <v>234</v>
      </c>
      <c r="G187" s="247">
        <f>G188+G189+G190</f>
        <v>833.89166699999998</v>
      </c>
      <c r="H187" s="5"/>
    </row>
    <row r="188" spans="1:8" ht="25.5">
      <c r="A188" s="249" t="s">
        <v>213</v>
      </c>
      <c r="B188" s="244" t="s">
        <v>89</v>
      </c>
      <c r="C188" s="245" t="s">
        <v>23</v>
      </c>
      <c r="D188" s="245" t="s">
        <v>9</v>
      </c>
      <c r="E188" s="301" t="s">
        <v>324</v>
      </c>
      <c r="F188" s="250" t="s">
        <v>235</v>
      </c>
      <c r="G188" s="247">
        <f>'[1]0801 б'!I13/1000</f>
        <v>509.36349999999999</v>
      </c>
      <c r="H188" s="5"/>
    </row>
    <row r="189" spans="1:8" ht="25.5">
      <c r="A189" s="249" t="s">
        <v>214</v>
      </c>
      <c r="B189" s="244" t="s">
        <v>89</v>
      </c>
      <c r="C189" s="245" t="s">
        <v>23</v>
      </c>
      <c r="D189" s="245" t="s">
        <v>9</v>
      </c>
      <c r="E189" s="301" t="s">
        <v>324</v>
      </c>
      <c r="F189" s="250" t="s">
        <v>236</v>
      </c>
      <c r="G189" s="247">
        <f>'[1]0801 б'!I15/1000</f>
        <v>170.7</v>
      </c>
      <c r="H189" s="5"/>
    </row>
    <row r="190" spans="1:8" ht="38.25">
      <c r="A190" s="251" t="s">
        <v>285</v>
      </c>
      <c r="B190" s="244" t="s">
        <v>89</v>
      </c>
      <c r="C190" s="245" t="s">
        <v>23</v>
      </c>
      <c r="D190" s="245" t="s">
        <v>9</v>
      </c>
      <c r="E190" s="301" t="s">
        <v>324</v>
      </c>
      <c r="F190" s="250" t="s">
        <v>286</v>
      </c>
      <c r="G190" s="247">
        <f>'[1]0801 б'!I19/1000</f>
        <v>153.82816700000001</v>
      </c>
      <c r="H190" s="5"/>
    </row>
    <row r="191" spans="1:8" ht="10.5" customHeight="1">
      <c r="A191" s="249" t="s">
        <v>183</v>
      </c>
      <c r="B191" s="244" t="s">
        <v>89</v>
      </c>
      <c r="C191" s="245" t="s">
        <v>23</v>
      </c>
      <c r="D191" s="245" t="s">
        <v>9</v>
      </c>
      <c r="E191" s="301" t="s">
        <v>324</v>
      </c>
      <c r="F191" s="265" t="s">
        <v>227</v>
      </c>
      <c r="G191" s="247">
        <f>G192</f>
        <v>400.48953280000001</v>
      </c>
      <c r="H191" s="5"/>
    </row>
    <row r="192" spans="1:8" ht="35.25" customHeight="1">
      <c r="A192" s="249" t="s">
        <v>184</v>
      </c>
      <c r="B192" s="244" t="s">
        <v>89</v>
      </c>
      <c r="C192" s="245" t="s">
        <v>23</v>
      </c>
      <c r="D192" s="245" t="s">
        <v>9</v>
      </c>
      <c r="E192" s="301" t="s">
        <v>324</v>
      </c>
      <c r="F192" s="265" t="s">
        <v>228</v>
      </c>
      <c r="G192" s="247">
        <f>'[1]0801 б'!I20/1000</f>
        <v>400.48953280000001</v>
      </c>
      <c r="H192" s="5"/>
    </row>
    <row r="193" spans="1:8" ht="13.5" customHeight="1">
      <c r="A193" s="249" t="s">
        <v>185</v>
      </c>
      <c r="B193" s="244" t="s">
        <v>89</v>
      </c>
      <c r="C193" s="245" t="s">
        <v>23</v>
      </c>
      <c r="D193" s="245" t="s">
        <v>9</v>
      </c>
      <c r="E193" s="301" t="s">
        <v>324</v>
      </c>
      <c r="F193" s="265" t="s">
        <v>229</v>
      </c>
      <c r="G193" s="247">
        <f>G194</f>
        <v>1</v>
      </c>
      <c r="H193" s="5"/>
    </row>
    <row r="194" spans="1:8" ht="12.75" customHeight="1">
      <c r="A194" s="249" t="s">
        <v>187</v>
      </c>
      <c r="B194" s="244" t="s">
        <v>89</v>
      </c>
      <c r="C194" s="245" t="s">
        <v>23</v>
      </c>
      <c r="D194" s="245" t="s">
        <v>9</v>
      </c>
      <c r="E194" s="301" t="s">
        <v>324</v>
      </c>
      <c r="F194" s="265" t="s">
        <v>231</v>
      </c>
      <c r="G194" s="247">
        <v>1</v>
      </c>
      <c r="H194" s="5"/>
    </row>
    <row r="195" spans="1:8" ht="25.5" hidden="1" customHeight="1">
      <c r="A195" s="263" t="s">
        <v>215</v>
      </c>
      <c r="B195" s="259" t="s">
        <v>89</v>
      </c>
      <c r="C195" s="254" t="s">
        <v>23</v>
      </c>
      <c r="D195" s="254" t="s">
        <v>9</v>
      </c>
      <c r="E195" s="10">
        <v>4218054</v>
      </c>
      <c r="F195" s="261"/>
      <c r="G195" s="162">
        <f>G196</f>
        <v>0</v>
      </c>
      <c r="H195" s="5"/>
    </row>
    <row r="196" spans="1:8" ht="12.75" hidden="1" customHeight="1">
      <c r="A196" s="263" t="s">
        <v>216</v>
      </c>
      <c r="B196" s="259" t="s">
        <v>89</v>
      </c>
      <c r="C196" s="254" t="s">
        <v>23</v>
      </c>
      <c r="D196" s="254" t="s">
        <v>9</v>
      </c>
      <c r="E196" s="10">
        <v>4218054</v>
      </c>
      <c r="F196" s="261"/>
      <c r="G196" s="162">
        <v>0</v>
      </c>
      <c r="H196" s="5"/>
    </row>
    <row r="197" spans="1:8" ht="12.75" hidden="1" customHeight="1">
      <c r="A197" s="263" t="s">
        <v>212</v>
      </c>
      <c r="B197" s="259" t="s">
        <v>89</v>
      </c>
      <c r="C197" s="254" t="s">
        <v>23</v>
      </c>
      <c r="D197" s="254" t="s">
        <v>9</v>
      </c>
      <c r="E197" s="10">
        <v>4218054</v>
      </c>
      <c r="F197" s="261" t="s">
        <v>234</v>
      </c>
      <c r="G197" s="162">
        <f>G198</f>
        <v>0</v>
      </c>
      <c r="H197" s="5"/>
    </row>
    <row r="198" spans="1:8" ht="12.75" hidden="1" customHeight="1">
      <c r="A198" s="263" t="s">
        <v>214</v>
      </c>
      <c r="B198" s="259" t="s">
        <v>89</v>
      </c>
      <c r="C198" s="254" t="s">
        <v>23</v>
      </c>
      <c r="D198" s="254" t="s">
        <v>9</v>
      </c>
      <c r="E198" s="10">
        <v>4218054</v>
      </c>
      <c r="F198" s="261" t="s">
        <v>236</v>
      </c>
      <c r="G198" s="162">
        <v>0</v>
      </c>
      <c r="H198" s="5"/>
    </row>
    <row r="199" spans="1:8" ht="12.75" hidden="1" customHeight="1">
      <c r="A199" s="308" t="s">
        <v>169</v>
      </c>
      <c r="B199" s="259" t="s">
        <v>89</v>
      </c>
      <c r="C199" s="254" t="s">
        <v>23</v>
      </c>
      <c r="D199" s="254" t="s">
        <v>9</v>
      </c>
      <c r="E199" s="10"/>
      <c r="F199" s="254"/>
      <c r="G199" s="162">
        <f>G200</f>
        <v>0</v>
      </c>
      <c r="H199" s="5"/>
    </row>
    <row r="200" spans="1:8" ht="38.25" hidden="1" customHeight="1">
      <c r="A200" s="304" t="s">
        <v>80</v>
      </c>
      <c r="B200" s="259" t="s">
        <v>89</v>
      </c>
      <c r="C200" s="254" t="s">
        <v>23</v>
      </c>
      <c r="D200" s="254" t="s">
        <v>9</v>
      </c>
      <c r="E200" s="254" t="s">
        <v>27</v>
      </c>
      <c r="F200" s="202"/>
      <c r="G200" s="162">
        <f>G201</f>
        <v>0</v>
      </c>
      <c r="H200" s="5"/>
    </row>
    <row r="201" spans="1:8" ht="63.75" hidden="1" customHeight="1">
      <c r="A201" s="304" t="s">
        <v>2</v>
      </c>
      <c r="B201" s="259" t="s">
        <v>89</v>
      </c>
      <c r="C201" s="254" t="s">
        <v>23</v>
      </c>
      <c r="D201" s="254" t="s">
        <v>9</v>
      </c>
      <c r="E201" s="254" t="s">
        <v>3</v>
      </c>
      <c r="F201" s="305"/>
      <c r="G201" s="162">
        <f>G202</f>
        <v>0</v>
      </c>
      <c r="H201" s="5"/>
    </row>
    <row r="202" spans="1:8" ht="12.75" hidden="1" customHeight="1">
      <c r="A202" s="253" t="s">
        <v>60</v>
      </c>
      <c r="B202" s="259" t="s">
        <v>89</v>
      </c>
      <c r="C202" s="254" t="s">
        <v>23</v>
      </c>
      <c r="D202" s="254" t="s">
        <v>9</v>
      </c>
      <c r="E202" s="254" t="s">
        <v>3</v>
      </c>
      <c r="F202" s="261" t="s">
        <v>38</v>
      </c>
      <c r="G202" s="162"/>
      <c r="H202" s="5"/>
    </row>
    <row r="203" spans="1:8" ht="12.75" hidden="1" customHeight="1">
      <c r="A203" s="263" t="s">
        <v>215</v>
      </c>
      <c r="B203" s="259" t="s">
        <v>89</v>
      </c>
      <c r="C203" s="254" t="s">
        <v>23</v>
      </c>
      <c r="D203" s="254" t="s">
        <v>9</v>
      </c>
      <c r="E203" s="10">
        <v>4218054</v>
      </c>
      <c r="F203" s="261"/>
      <c r="G203" s="162">
        <f>G204</f>
        <v>0</v>
      </c>
      <c r="H203" s="5"/>
    </row>
    <row r="204" spans="1:8" ht="63.75" hidden="1">
      <c r="A204" s="263" t="s">
        <v>216</v>
      </c>
      <c r="B204" s="259" t="s">
        <v>89</v>
      </c>
      <c r="C204" s="254" t="s">
        <v>23</v>
      </c>
      <c r="D204" s="254" t="s">
        <v>9</v>
      </c>
      <c r="E204" s="10">
        <v>4218054</v>
      </c>
      <c r="F204" s="261"/>
      <c r="G204" s="162">
        <f>G205</f>
        <v>0</v>
      </c>
      <c r="H204" s="5"/>
    </row>
    <row r="205" spans="1:8" hidden="1">
      <c r="A205" s="263" t="s">
        <v>212</v>
      </c>
      <c r="B205" s="259" t="s">
        <v>89</v>
      </c>
      <c r="C205" s="254" t="s">
        <v>23</v>
      </c>
      <c r="D205" s="254" t="s">
        <v>9</v>
      </c>
      <c r="E205" s="10">
        <v>4218054</v>
      </c>
      <c r="F205" s="261" t="s">
        <v>234</v>
      </c>
      <c r="G205" s="162">
        <f>G206</f>
        <v>0</v>
      </c>
      <c r="H205" s="5"/>
    </row>
    <row r="206" spans="1:8" hidden="1">
      <c r="A206" s="263" t="s">
        <v>217</v>
      </c>
      <c r="B206" s="259" t="s">
        <v>89</v>
      </c>
      <c r="C206" s="254" t="s">
        <v>23</v>
      </c>
      <c r="D206" s="254" t="s">
        <v>9</v>
      </c>
      <c r="E206" s="10">
        <v>4218054</v>
      </c>
      <c r="F206" s="261" t="s">
        <v>236</v>
      </c>
      <c r="G206" s="162">
        <v>0</v>
      </c>
      <c r="H206" s="5"/>
    </row>
    <row r="207" spans="1:8">
      <c r="A207" s="309" t="s">
        <v>79</v>
      </c>
      <c r="B207" s="237" t="s">
        <v>89</v>
      </c>
      <c r="C207" s="293">
        <v>10</v>
      </c>
      <c r="D207" s="293"/>
      <c r="E207" s="293"/>
      <c r="F207" s="310"/>
      <c r="G207" s="161">
        <f>G208+G212+G217+G222</f>
        <v>257.72651999999999</v>
      </c>
      <c r="H207" s="5"/>
    </row>
    <row r="208" spans="1:8">
      <c r="A208" s="309" t="s">
        <v>56</v>
      </c>
      <c r="B208" s="237" t="s">
        <v>89</v>
      </c>
      <c r="C208" s="311">
        <v>10</v>
      </c>
      <c r="D208" s="195" t="s">
        <v>9</v>
      </c>
      <c r="E208" s="237"/>
      <c r="F208" s="258"/>
      <c r="G208" s="159">
        <f>SUM(G209)</f>
        <v>257.72651999999999</v>
      </c>
      <c r="H208" s="5"/>
    </row>
    <row r="209" spans="1:8" ht="12.75" customHeight="1">
      <c r="A209" s="312" t="s">
        <v>37</v>
      </c>
      <c r="B209" s="244" t="s">
        <v>89</v>
      </c>
      <c r="C209" s="313">
        <v>10</v>
      </c>
      <c r="D209" s="245" t="s">
        <v>9</v>
      </c>
      <c r="E209" s="244" t="s">
        <v>325</v>
      </c>
      <c r="F209" s="265"/>
      <c r="G209" s="247">
        <f>G210</f>
        <v>257.72651999999999</v>
      </c>
      <c r="H209" s="5"/>
    </row>
    <row r="210" spans="1:8" ht="12.75" customHeight="1">
      <c r="A210" s="312" t="s">
        <v>218</v>
      </c>
      <c r="B210" s="244" t="s">
        <v>89</v>
      </c>
      <c r="C210" s="313">
        <v>10</v>
      </c>
      <c r="D210" s="245" t="s">
        <v>9</v>
      </c>
      <c r="E210" s="244" t="s">
        <v>326</v>
      </c>
      <c r="F210" s="265"/>
      <c r="G210" s="247">
        <f>G211</f>
        <v>257.72651999999999</v>
      </c>
      <c r="H210" s="5"/>
    </row>
    <row r="211" spans="1:8" ht="27.75" customHeight="1">
      <c r="A211" s="314" t="s">
        <v>219</v>
      </c>
      <c r="B211" s="244" t="s">
        <v>89</v>
      </c>
      <c r="C211" s="313">
        <v>10</v>
      </c>
      <c r="D211" s="245" t="s">
        <v>9</v>
      </c>
      <c r="E211" s="244" t="s">
        <v>326</v>
      </c>
      <c r="F211" s="265" t="s">
        <v>237</v>
      </c>
      <c r="G211" s="247">
        <f>G226</f>
        <v>257.72651999999999</v>
      </c>
      <c r="H211" s="5"/>
    </row>
    <row r="212" spans="1:8" ht="13.5" hidden="1" customHeight="1">
      <c r="A212" s="312" t="s">
        <v>170</v>
      </c>
      <c r="B212" s="244" t="s">
        <v>89</v>
      </c>
      <c r="C212" s="313">
        <v>10</v>
      </c>
      <c r="D212" s="245" t="s">
        <v>58</v>
      </c>
      <c r="E212" s="244" t="s">
        <v>326</v>
      </c>
      <c r="F212" s="265"/>
      <c r="G212" s="247">
        <f>G213</f>
        <v>0</v>
      </c>
      <c r="H212" s="5"/>
    </row>
    <row r="213" spans="1:8" ht="12.75" hidden="1" customHeight="1">
      <c r="A213" s="314" t="s">
        <v>32</v>
      </c>
      <c r="B213" s="244" t="s">
        <v>89</v>
      </c>
      <c r="C213" s="313">
        <v>10</v>
      </c>
      <c r="D213" s="245" t="s">
        <v>58</v>
      </c>
      <c r="E213" s="244" t="s">
        <v>326</v>
      </c>
      <c r="F213" s="265"/>
      <c r="G213" s="247">
        <f>G214</f>
        <v>0</v>
      </c>
      <c r="H213" s="5"/>
    </row>
    <row r="214" spans="1:8" ht="12.75" hidden="1" customHeight="1">
      <c r="A214" s="312" t="s">
        <v>33</v>
      </c>
      <c r="B214" s="244" t="s">
        <v>89</v>
      </c>
      <c r="C214" s="313">
        <v>10</v>
      </c>
      <c r="D214" s="245" t="s">
        <v>58</v>
      </c>
      <c r="E214" s="244" t="s">
        <v>326</v>
      </c>
      <c r="F214" s="265"/>
      <c r="G214" s="247">
        <f>G215</f>
        <v>0</v>
      </c>
      <c r="H214" s="5"/>
    </row>
    <row r="215" spans="1:8" ht="12.75" hidden="1" customHeight="1">
      <c r="A215" s="314" t="s">
        <v>103</v>
      </c>
      <c r="B215" s="244" t="s">
        <v>89</v>
      </c>
      <c r="C215" s="313">
        <v>10</v>
      </c>
      <c r="D215" s="245" t="s">
        <v>58</v>
      </c>
      <c r="E215" s="244" t="s">
        <v>326</v>
      </c>
      <c r="F215" s="265"/>
      <c r="G215" s="247">
        <f>G216</f>
        <v>0</v>
      </c>
      <c r="H215" s="5"/>
    </row>
    <row r="216" spans="1:8" ht="51" hidden="1" customHeight="1">
      <c r="A216" s="312" t="s">
        <v>39</v>
      </c>
      <c r="B216" s="244" t="s">
        <v>89</v>
      </c>
      <c r="C216" s="313">
        <v>10</v>
      </c>
      <c r="D216" s="245" t="s">
        <v>58</v>
      </c>
      <c r="E216" s="244" t="s">
        <v>326</v>
      </c>
      <c r="F216" s="265" t="s">
        <v>26</v>
      </c>
      <c r="G216" s="247">
        <f>1400-1400</f>
        <v>0</v>
      </c>
      <c r="H216" s="5"/>
    </row>
    <row r="217" spans="1:8" ht="63.75" hidden="1" customHeight="1">
      <c r="A217" s="312" t="s">
        <v>140</v>
      </c>
      <c r="B217" s="244" t="s">
        <v>89</v>
      </c>
      <c r="C217" s="313">
        <v>10</v>
      </c>
      <c r="D217" s="245" t="s">
        <v>19</v>
      </c>
      <c r="E217" s="244" t="s">
        <v>326</v>
      </c>
      <c r="F217" s="265"/>
      <c r="G217" s="247">
        <f>G218</f>
        <v>0</v>
      </c>
      <c r="H217" s="5"/>
    </row>
    <row r="218" spans="1:8" ht="12.75" hidden="1" customHeight="1">
      <c r="A218" s="314" t="s">
        <v>32</v>
      </c>
      <c r="B218" s="244" t="s">
        <v>89</v>
      </c>
      <c r="C218" s="313">
        <v>10</v>
      </c>
      <c r="D218" s="245" t="s">
        <v>19</v>
      </c>
      <c r="E218" s="244" t="s">
        <v>326</v>
      </c>
      <c r="F218" s="265"/>
      <c r="G218" s="247">
        <f>G219</f>
        <v>0</v>
      </c>
      <c r="H218" s="5"/>
    </row>
    <row r="219" spans="1:8" ht="12.75" hidden="1" customHeight="1">
      <c r="A219" s="312" t="s">
        <v>33</v>
      </c>
      <c r="B219" s="244" t="s">
        <v>89</v>
      </c>
      <c r="C219" s="313">
        <v>10</v>
      </c>
      <c r="D219" s="245" t="s">
        <v>19</v>
      </c>
      <c r="E219" s="244" t="s">
        <v>326</v>
      </c>
      <c r="F219" s="265"/>
      <c r="G219" s="247">
        <f>G220</f>
        <v>0</v>
      </c>
      <c r="H219" s="5"/>
    </row>
    <row r="220" spans="1:8" ht="12.75" hidden="1" customHeight="1">
      <c r="A220" s="314" t="s">
        <v>103</v>
      </c>
      <c r="B220" s="244" t="s">
        <v>89</v>
      </c>
      <c r="C220" s="313">
        <v>10</v>
      </c>
      <c r="D220" s="245" t="s">
        <v>19</v>
      </c>
      <c r="E220" s="244" t="s">
        <v>326</v>
      </c>
      <c r="F220" s="265"/>
      <c r="G220" s="247">
        <f>G221</f>
        <v>0</v>
      </c>
      <c r="H220" s="5"/>
    </row>
    <row r="221" spans="1:8" ht="12.75" hidden="1" customHeight="1">
      <c r="A221" s="312" t="s">
        <v>39</v>
      </c>
      <c r="B221" s="244" t="s">
        <v>89</v>
      </c>
      <c r="C221" s="313">
        <v>10</v>
      </c>
      <c r="D221" s="245" t="s">
        <v>19</v>
      </c>
      <c r="E221" s="244" t="s">
        <v>326</v>
      </c>
      <c r="F221" s="265" t="s">
        <v>26</v>
      </c>
      <c r="G221" s="247"/>
      <c r="H221" s="5"/>
    </row>
    <row r="222" spans="1:8" ht="12.75" hidden="1" customHeight="1">
      <c r="A222" s="315" t="s">
        <v>92</v>
      </c>
      <c r="B222" s="244" t="s">
        <v>89</v>
      </c>
      <c r="C222" s="313">
        <v>10</v>
      </c>
      <c r="D222" s="245" t="s">
        <v>10</v>
      </c>
      <c r="E222" s="244" t="s">
        <v>326</v>
      </c>
      <c r="F222" s="265"/>
      <c r="G222" s="247">
        <f>G223</f>
        <v>0</v>
      </c>
      <c r="H222" s="5"/>
    </row>
    <row r="223" spans="1:8" hidden="1">
      <c r="A223" s="281" t="s">
        <v>80</v>
      </c>
      <c r="B223" s="244" t="s">
        <v>89</v>
      </c>
      <c r="C223" s="245" t="s">
        <v>68</v>
      </c>
      <c r="D223" s="245" t="s">
        <v>10</v>
      </c>
      <c r="E223" s="244" t="s">
        <v>326</v>
      </c>
      <c r="F223" s="282"/>
      <c r="G223" s="247">
        <f>G224</f>
        <v>0</v>
      </c>
      <c r="H223" s="5"/>
    </row>
    <row r="224" spans="1:8" hidden="1">
      <c r="A224" s="281" t="s">
        <v>2</v>
      </c>
      <c r="B224" s="244" t="s">
        <v>89</v>
      </c>
      <c r="C224" s="245" t="s">
        <v>68</v>
      </c>
      <c r="D224" s="245" t="s">
        <v>10</v>
      </c>
      <c r="E224" s="244" t="s">
        <v>326</v>
      </c>
      <c r="F224" s="284"/>
      <c r="G224" s="247">
        <f>G225</f>
        <v>0</v>
      </c>
      <c r="H224" s="5"/>
    </row>
    <row r="225" spans="1:8" ht="12.75" hidden="1" customHeight="1">
      <c r="A225" s="243" t="s">
        <v>60</v>
      </c>
      <c r="B225" s="244" t="s">
        <v>89</v>
      </c>
      <c r="C225" s="245" t="s">
        <v>68</v>
      </c>
      <c r="D225" s="245" t="s">
        <v>10</v>
      </c>
      <c r="E225" s="244" t="s">
        <v>326</v>
      </c>
      <c r="F225" s="265" t="s">
        <v>38</v>
      </c>
      <c r="G225" s="247"/>
      <c r="H225" s="5"/>
    </row>
    <row r="226" spans="1:8" ht="51" hidden="1" customHeight="1">
      <c r="A226" s="316" t="s">
        <v>220</v>
      </c>
      <c r="B226" s="244" t="s">
        <v>89</v>
      </c>
      <c r="C226" s="313">
        <v>10</v>
      </c>
      <c r="D226" s="245" t="s">
        <v>9</v>
      </c>
      <c r="E226" s="244" t="s">
        <v>326</v>
      </c>
      <c r="F226" s="265" t="s">
        <v>238</v>
      </c>
      <c r="G226" s="247">
        <f>'[1]10 01'!E15/1000</f>
        <v>257.72651999999999</v>
      </c>
      <c r="H226" s="5"/>
    </row>
    <row r="227" spans="1:8" ht="25.5" hidden="1" customHeight="1">
      <c r="A227" s="317" t="s">
        <v>77</v>
      </c>
      <c r="B227" s="237" t="s">
        <v>89</v>
      </c>
      <c r="C227" s="237" t="s">
        <v>108</v>
      </c>
      <c r="D227" s="195"/>
      <c r="E227" s="293"/>
      <c r="F227" s="293"/>
      <c r="G227" s="161">
        <f>G228+G241</f>
        <v>208</v>
      </c>
      <c r="H227" s="5"/>
    </row>
    <row r="228" spans="1:8" ht="12.75" hidden="1" customHeight="1">
      <c r="A228" s="317" t="s">
        <v>115</v>
      </c>
      <c r="B228" s="237" t="s">
        <v>89</v>
      </c>
      <c r="C228" s="195" t="s">
        <v>108</v>
      </c>
      <c r="D228" s="195" t="s">
        <v>9</v>
      </c>
      <c r="E228" s="293"/>
      <c r="F228" s="293"/>
      <c r="G228" s="161">
        <f>G232</f>
        <v>0</v>
      </c>
      <c r="H228" s="5"/>
    </row>
    <row r="229" spans="1:8" ht="12.75" hidden="1" customHeight="1">
      <c r="A229" s="85" t="s">
        <v>94</v>
      </c>
      <c r="B229" s="259" t="s">
        <v>89</v>
      </c>
      <c r="C229" s="254" t="s">
        <v>108</v>
      </c>
      <c r="D229" s="254" t="s">
        <v>9</v>
      </c>
      <c r="E229" s="254" t="s">
        <v>95</v>
      </c>
      <c r="F229" s="261"/>
      <c r="G229" s="162">
        <f>G230</f>
        <v>0</v>
      </c>
      <c r="H229" s="5"/>
    </row>
    <row r="230" spans="1:8" ht="12.75" hidden="1" customHeight="1">
      <c r="A230" s="85" t="s">
        <v>135</v>
      </c>
      <c r="B230" s="259" t="s">
        <v>89</v>
      </c>
      <c r="C230" s="254" t="s">
        <v>108</v>
      </c>
      <c r="D230" s="254" t="s">
        <v>9</v>
      </c>
      <c r="E230" s="254" t="s">
        <v>136</v>
      </c>
      <c r="F230" s="261"/>
      <c r="G230" s="162">
        <f>G231</f>
        <v>0</v>
      </c>
      <c r="H230" s="5"/>
    </row>
    <row r="231" spans="1:8" ht="25.5" hidden="1" customHeight="1">
      <c r="A231" s="85" t="s">
        <v>96</v>
      </c>
      <c r="B231" s="259" t="s">
        <v>89</v>
      </c>
      <c r="C231" s="254" t="s">
        <v>108</v>
      </c>
      <c r="D231" s="254" t="s">
        <v>9</v>
      </c>
      <c r="E231" s="254" t="s">
        <v>136</v>
      </c>
      <c r="F231" s="261" t="s">
        <v>97</v>
      </c>
      <c r="G231" s="162">
        <v>0</v>
      </c>
      <c r="H231" s="5"/>
    </row>
    <row r="232" spans="1:8" ht="25.5" hidden="1" customHeight="1">
      <c r="A232" s="307" t="s">
        <v>44</v>
      </c>
      <c r="B232" s="259" t="s">
        <v>89</v>
      </c>
      <c r="C232" s="254" t="s">
        <v>108</v>
      </c>
      <c r="D232" s="254" t="s">
        <v>9</v>
      </c>
      <c r="E232" s="254" t="s">
        <v>221</v>
      </c>
      <c r="F232" s="261"/>
      <c r="G232" s="162">
        <f>G233+G236+G238</f>
        <v>0</v>
      </c>
      <c r="H232" s="5"/>
    </row>
    <row r="233" spans="1:8" ht="25.5" hidden="1" customHeight="1">
      <c r="A233" s="85" t="s">
        <v>212</v>
      </c>
      <c r="B233" s="259" t="s">
        <v>89</v>
      </c>
      <c r="C233" s="254" t="s">
        <v>108</v>
      </c>
      <c r="D233" s="254" t="s">
        <v>9</v>
      </c>
      <c r="E233" s="254" t="s">
        <v>222</v>
      </c>
      <c r="F233" s="261" t="s">
        <v>234</v>
      </c>
      <c r="G233" s="162">
        <f>G234+G235</f>
        <v>0</v>
      </c>
      <c r="H233" s="5"/>
    </row>
    <row r="234" spans="1:8" ht="25.5" hidden="1" customHeight="1">
      <c r="A234" s="85" t="s">
        <v>213</v>
      </c>
      <c r="B234" s="259" t="s">
        <v>89</v>
      </c>
      <c r="C234" s="254" t="s">
        <v>108</v>
      </c>
      <c r="D234" s="254" t="s">
        <v>9</v>
      </c>
      <c r="E234" s="254" t="s">
        <v>222</v>
      </c>
      <c r="F234" s="261" t="s">
        <v>235</v>
      </c>
      <c r="G234" s="162">
        <v>0</v>
      </c>
      <c r="H234" s="5"/>
    </row>
    <row r="235" spans="1:8" ht="12.75" hidden="1" customHeight="1">
      <c r="A235" s="263" t="s">
        <v>214</v>
      </c>
      <c r="B235" s="259" t="s">
        <v>89</v>
      </c>
      <c r="C235" s="254" t="s">
        <v>108</v>
      </c>
      <c r="D235" s="254" t="s">
        <v>9</v>
      </c>
      <c r="E235" s="254" t="s">
        <v>222</v>
      </c>
      <c r="F235" s="261" t="s">
        <v>236</v>
      </c>
      <c r="G235" s="162">
        <v>0</v>
      </c>
      <c r="H235" s="5"/>
    </row>
    <row r="236" spans="1:8" ht="12.75" hidden="1" customHeight="1">
      <c r="A236" s="85" t="s">
        <v>183</v>
      </c>
      <c r="B236" s="259" t="s">
        <v>89</v>
      </c>
      <c r="C236" s="254" t="s">
        <v>108</v>
      </c>
      <c r="D236" s="254" t="s">
        <v>9</v>
      </c>
      <c r="E236" s="254" t="s">
        <v>222</v>
      </c>
      <c r="F236" s="261" t="s">
        <v>227</v>
      </c>
      <c r="G236" s="162">
        <f>G237</f>
        <v>0</v>
      </c>
      <c r="H236" s="5"/>
    </row>
    <row r="237" spans="1:8" ht="12.75" hidden="1" customHeight="1">
      <c r="A237" s="85" t="s">
        <v>184</v>
      </c>
      <c r="B237" s="259" t="s">
        <v>89</v>
      </c>
      <c r="C237" s="254" t="s">
        <v>108</v>
      </c>
      <c r="D237" s="254" t="s">
        <v>9</v>
      </c>
      <c r="E237" s="254" t="s">
        <v>222</v>
      </c>
      <c r="F237" s="261" t="s">
        <v>228</v>
      </c>
      <c r="G237" s="162">
        <v>0</v>
      </c>
      <c r="H237" s="5"/>
    </row>
    <row r="238" spans="1:8" hidden="1">
      <c r="A238" s="85" t="s">
        <v>185</v>
      </c>
      <c r="B238" s="259" t="s">
        <v>89</v>
      </c>
      <c r="C238" s="254" t="s">
        <v>108</v>
      </c>
      <c r="D238" s="254" t="s">
        <v>9</v>
      </c>
      <c r="E238" s="254" t="s">
        <v>222</v>
      </c>
      <c r="F238" s="261" t="s">
        <v>229</v>
      </c>
      <c r="G238" s="162">
        <f>G239+G240</f>
        <v>0</v>
      </c>
      <c r="H238" s="5"/>
    </row>
    <row r="239" spans="1:8" ht="12.75" hidden="1" customHeight="1">
      <c r="A239" s="85" t="s">
        <v>186</v>
      </c>
      <c r="B239" s="259" t="s">
        <v>89</v>
      </c>
      <c r="C239" s="254" t="s">
        <v>108</v>
      </c>
      <c r="D239" s="254" t="s">
        <v>9</v>
      </c>
      <c r="E239" s="254" t="s">
        <v>222</v>
      </c>
      <c r="F239" s="261" t="s">
        <v>230</v>
      </c>
      <c r="G239" s="162">
        <v>0</v>
      </c>
      <c r="H239" s="5"/>
    </row>
    <row r="240" spans="1:8" hidden="1">
      <c r="A240" s="85" t="s">
        <v>187</v>
      </c>
      <c r="B240" s="259" t="s">
        <v>89</v>
      </c>
      <c r="C240" s="254" t="s">
        <v>108</v>
      </c>
      <c r="D240" s="254" t="s">
        <v>9</v>
      </c>
      <c r="E240" s="254" t="s">
        <v>222</v>
      </c>
      <c r="F240" s="261" t="s">
        <v>231</v>
      </c>
      <c r="G240" s="162">
        <v>0</v>
      </c>
      <c r="H240" s="5"/>
    </row>
    <row r="241" spans="1:8">
      <c r="A241" s="317" t="s">
        <v>111</v>
      </c>
      <c r="B241" s="237" t="s">
        <v>89</v>
      </c>
      <c r="C241" s="195" t="s">
        <v>108</v>
      </c>
      <c r="D241" s="195" t="s">
        <v>18</v>
      </c>
      <c r="E241" s="293"/>
      <c r="F241" s="258"/>
      <c r="G241" s="161">
        <f>G242</f>
        <v>208</v>
      </c>
      <c r="H241" s="5"/>
    </row>
    <row r="242" spans="1:8" ht="25.5">
      <c r="A242" s="316" t="s">
        <v>35</v>
      </c>
      <c r="B242" s="244" t="s">
        <v>89</v>
      </c>
      <c r="C242" s="245" t="s">
        <v>108</v>
      </c>
      <c r="D242" s="245" t="s">
        <v>18</v>
      </c>
      <c r="E242" s="301" t="s">
        <v>327</v>
      </c>
      <c r="F242" s="301"/>
      <c r="G242" s="283">
        <f>G245</f>
        <v>208</v>
      </c>
      <c r="H242" s="5"/>
    </row>
    <row r="243" spans="1:8" ht="38.25">
      <c r="A243" s="316" t="s">
        <v>223</v>
      </c>
      <c r="B243" s="244" t="s">
        <v>89</v>
      </c>
      <c r="C243" s="245" t="s">
        <v>108</v>
      </c>
      <c r="D243" s="245" t="s">
        <v>18</v>
      </c>
      <c r="E243" s="301" t="s">
        <v>328</v>
      </c>
      <c r="F243" s="284"/>
      <c r="G243" s="283">
        <f>G244</f>
        <v>208</v>
      </c>
      <c r="H243" s="14"/>
    </row>
    <row r="244" spans="1:8" ht="25.5">
      <c r="A244" s="248" t="s">
        <v>214</v>
      </c>
      <c r="B244" s="244" t="s">
        <v>89</v>
      </c>
      <c r="C244" s="245" t="s">
        <v>108</v>
      </c>
      <c r="D244" s="245" t="s">
        <v>18</v>
      </c>
      <c r="E244" s="301" t="s">
        <v>328</v>
      </c>
      <c r="F244" s="284">
        <v>240</v>
      </c>
      <c r="G244" s="283">
        <f>G245</f>
        <v>208</v>
      </c>
      <c r="H244" s="14"/>
    </row>
    <row r="245" spans="1:8" ht="25.5">
      <c r="A245" s="249" t="s">
        <v>183</v>
      </c>
      <c r="B245" s="244" t="s">
        <v>89</v>
      </c>
      <c r="C245" s="245" t="s">
        <v>108</v>
      </c>
      <c r="D245" s="245" t="s">
        <v>18</v>
      </c>
      <c r="E245" s="301" t="s">
        <v>328</v>
      </c>
      <c r="F245" s="265" t="s">
        <v>228</v>
      </c>
      <c r="G245" s="283">
        <f>'[1]расч.расх 1102'!G28/1000</f>
        <v>208</v>
      </c>
      <c r="H245" s="14"/>
    </row>
    <row r="246" spans="1:8">
      <c r="A246" s="98" t="s">
        <v>7</v>
      </c>
      <c r="B246" s="12" t="s">
        <v>89</v>
      </c>
      <c r="C246" s="10"/>
      <c r="D246" s="10"/>
      <c r="E246" s="10"/>
      <c r="F246" s="10"/>
      <c r="G246" s="161">
        <f>G16+G33+G63+G73+G82+G99+G119+G169+G207+G227+G59+0.1+G55+G50+G23</f>
        <v>35464.800125671078</v>
      </c>
      <c r="H246" s="14"/>
    </row>
    <row r="247" spans="1:8">
      <c r="A247" s="99"/>
      <c r="B247" s="53"/>
      <c r="C247" s="53"/>
      <c r="D247" s="53"/>
      <c r="E247" s="203"/>
      <c r="F247" s="53"/>
      <c r="G247" s="100"/>
    </row>
    <row r="248" spans="1:8">
      <c r="A248" s="99"/>
      <c r="B248" s="53"/>
      <c r="C248" s="53"/>
      <c r="D248" s="53"/>
      <c r="E248" s="203"/>
      <c r="F248" s="53"/>
      <c r="G248" s="100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view="pageBreakPreview" zoomScale="76" zoomScaleSheetLayoutView="76" workbookViewId="0">
      <selection activeCell="D54" sqref="D54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  <col min="7" max="7" width="9.140625" customWidth="1"/>
  </cols>
  <sheetData>
    <row r="1" spans="1:20">
      <c r="A1" s="180"/>
      <c r="B1" s="66"/>
      <c r="C1" s="66"/>
      <c r="D1" s="180"/>
      <c r="E1" s="223" t="s">
        <v>393</v>
      </c>
      <c r="F1" s="223"/>
      <c r="G1" s="5"/>
    </row>
    <row r="2" spans="1:20" ht="31.5" customHeight="1">
      <c r="A2" s="180"/>
      <c r="B2" s="66"/>
      <c r="C2" s="66"/>
      <c r="D2" s="224" t="s">
        <v>408</v>
      </c>
      <c r="E2" s="224"/>
      <c r="F2" s="224"/>
      <c r="G2" s="5"/>
    </row>
    <row r="3" spans="1:20">
      <c r="A3" s="180"/>
      <c r="B3" s="66"/>
      <c r="C3" s="66"/>
      <c r="D3" s="180"/>
      <c r="E3" s="223" t="s">
        <v>409</v>
      </c>
      <c r="F3" s="223"/>
      <c r="G3" s="5"/>
    </row>
    <row r="4" spans="1:20">
      <c r="A4" s="180"/>
      <c r="B4" s="66"/>
      <c r="C4" s="66"/>
      <c r="D4" s="66"/>
      <c r="E4" s="66"/>
      <c r="F4" s="66"/>
      <c r="G4" s="5"/>
    </row>
    <row r="5" spans="1:20">
      <c r="A5" s="180"/>
      <c r="B5" s="66"/>
      <c r="C5" s="66"/>
      <c r="D5" s="66"/>
      <c r="E5" s="181"/>
      <c r="F5" s="66"/>
      <c r="G5" s="5"/>
    </row>
    <row r="6" spans="1:20" ht="36" customHeight="1">
      <c r="A6" s="216" t="s">
        <v>410</v>
      </c>
      <c r="B6" s="216"/>
      <c r="C6" s="216"/>
      <c r="D6" s="216"/>
      <c r="E6" s="216"/>
      <c r="F6" s="216"/>
      <c r="G6" s="5"/>
    </row>
    <row r="7" spans="1:20" ht="6.75" customHeight="1">
      <c r="A7" s="69"/>
      <c r="B7" s="69"/>
      <c r="C7" s="69"/>
      <c r="D7" s="69"/>
      <c r="E7" s="69"/>
      <c r="F7" s="69"/>
      <c r="G7" s="5"/>
    </row>
    <row r="8" spans="1:20">
      <c r="A8" s="69"/>
      <c r="B8" s="69"/>
      <c r="C8" s="69"/>
      <c r="D8" s="69"/>
      <c r="E8" s="69"/>
      <c r="F8" s="66" t="s">
        <v>259</v>
      </c>
      <c r="G8" s="5"/>
    </row>
    <row r="9" spans="1:20">
      <c r="A9" s="217" t="s">
        <v>15</v>
      </c>
      <c r="B9" s="218" t="s">
        <v>61</v>
      </c>
      <c r="C9" s="220" t="s">
        <v>387</v>
      </c>
      <c r="D9" s="221"/>
      <c r="E9" s="221"/>
      <c r="F9" s="222"/>
      <c r="G9" s="5"/>
    </row>
    <row r="10" spans="1:20" ht="171.75" customHeight="1">
      <c r="A10" s="217"/>
      <c r="B10" s="219"/>
      <c r="C10" s="76" t="s">
        <v>388</v>
      </c>
      <c r="D10" s="76" t="s">
        <v>389</v>
      </c>
      <c r="E10" s="76" t="s">
        <v>390</v>
      </c>
      <c r="F10" s="76" t="s">
        <v>391</v>
      </c>
      <c r="G10" s="5"/>
    </row>
    <row r="11" spans="1:20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5"/>
    </row>
    <row r="12" spans="1:20" ht="38.25">
      <c r="A12" s="178" t="s">
        <v>394</v>
      </c>
      <c r="B12" s="183" t="s">
        <v>89</v>
      </c>
      <c r="C12" s="184">
        <f>' №8'!G19</f>
        <v>1120.77714247108</v>
      </c>
      <c r="D12" s="184"/>
      <c r="E12" s="184"/>
      <c r="F12" s="184"/>
      <c r="G12" s="5"/>
    </row>
    <row r="13" spans="1:20" ht="51">
      <c r="A13" s="179" t="s">
        <v>395</v>
      </c>
      <c r="B13" s="185" t="s">
        <v>89</v>
      </c>
      <c r="C13" s="186">
        <f>' №8'!G38+' №8'!G39</f>
        <v>8855</v>
      </c>
      <c r="D13" s="186"/>
      <c r="E13" s="186">
        <v>1964.6</v>
      </c>
      <c r="F13" s="186"/>
      <c r="G13" s="5"/>
    </row>
    <row r="14" spans="1:20">
      <c r="A14" s="197" t="s">
        <v>109</v>
      </c>
      <c r="B14" s="185" t="s">
        <v>89</v>
      </c>
      <c r="C14" s="186">
        <f>' №8'!G70</f>
        <v>1370</v>
      </c>
      <c r="D14" s="186"/>
      <c r="E14" s="186"/>
      <c r="F14" s="186"/>
      <c r="G14" s="5"/>
    </row>
    <row r="15" spans="1:20">
      <c r="A15" s="179" t="s">
        <v>396</v>
      </c>
      <c r="B15" s="185" t="s">
        <v>89</v>
      </c>
      <c r="C15" s="186"/>
      <c r="D15" s="186">
        <f>' №8'!G177+' №8'!G179+' №8'!G188+' №8'!G190</f>
        <v>5941.3912204000007</v>
      </c>
      <c r="E15" s="186">
        <v>1251.2</v>
      </c>
      <c r="F15" s="186"/>
      <c r="G15" s="5"/>
      <c r="T15" t="s">
        <v>397</v>
      </c>
    </row>
    <row r="16" spans="1:20" hidden="1">
      <c r="A16" s="179"/>
      <c r="B16" s="185"/>
      <c r="C16" s="186"/>
      <c r="D16" s="186"/>
      <c r="E16" s="186"/>
      <c r="F16" s="186"/>
      <c r="G16" s="5"/>
    </row>
    <row r="17" spans="1:7" hidden="1">
      <c r="A17" s="179"/>
      <c r="B17" s="185"/>
      <c r="C17" s="186"/>
      <c r="D17" s="186"/>
      <c r="E17" s="186"/>
      <c r="F17" s="186"/>
      <c r="G17" s="5"/>
    </row>
    <row r="18" spans="1:7" hidden="1">
      <c r="A18" s="179"/>
      <c r="B18" s="185"/>
      <c r="C18" s="186"/>
      <c r="D18" s="186"/>
      <c r="E18" s="186"/>
      <c r="F18" s="186"/>
      <c r="G18" s="5"/>
    </row>
    <row r="19" spans="1:7" hidden="1">
      <c r="A19" s="174"/>
      <c r="B19" s="187"/>
      <c r="C19" s="188"/>
      <c r="D19" s="188"/>
      <c r="E19" s="189"/>
      <c r="F19" s="190"/>
      <c r="G19" s="5"/>
    </row>
    <row r="20" spans="1:7" hidden="1">
      <c r="A20" s="174"/>
      <c r="B20" s="187"/>
      <c r="C20" s="188"/>
      <c r="D20" s="188"/>
      <c r="E20" s="189"/>
      <c r="F20" s="190"/>
      <c r="G20" s="5"/>
    </row>
    <row r="21" spans="1:7" hidden="1">
      <c r="A21" s="174"/>
      <c r="B21" s="187"/>
      <c r="C21" s="188"/>
      <c r="D21" s="188"/>
      <c r="E21" s="189"/>
      <c r="F21" s="190"/>
      <c r="G21" s="5"/>
    </row>
    <row r="22" spans="1:7" hidden="1">
      <c r="A22" s="174"/>
      <c r="B22" s="187"/>
      <c r="C22" s="188"/>
      <c r="D22" s="188"/>
      <c r="E22" s="189"/>
      <c r="F22" s="190"/>
      <c r="G22" s="5"/>
    </row>
    <row r="23" spans="1:7" hidden="1">
      <c r="A23" s="174"/>
      <c r="B23" s="187"/>
      <c r="C23" s="188"/>
      <c r="D23" s="188"/>
      <c r="E23" s="189"/>
      <c r="F23" s="190"/>
      <c r="G23" s="5"/>
    </row>
    <row r="24" spans="1:7" hidden="1">
      <c r="A24" s="174"/>
      <c r="B24" s="187"/>
      <c r="C24" s="188"/>
      <c r="D24" s="188"/>
      <c r="E24" s="189"/>
      <c r="F24" s="190"/>
      <c r="G24" s="5"/>
    </row>
    <row r="25" spans="1:7" hidden="1">
      <c r="A25" s="174"/>
      <c r="B25" s="187"/>
      <c r="C25" s="188"/>
      <c r="D25" s="188"/>
      <c r="E25" s="189"/>
      <c r="F25" s="190"/>
      <c r="G25" s="5"/>
    </row>
    <row r="26" spans="1:7" hidden="1">
      <c r="A26" s="174"/>
      <c r="B26" s="187"/>
      <c r="C26" s="188"/>
      <c r="D26" s="188"/>
      <c r="E26" s="189"/>
      <c r="F26" s="190"/>
      <c r="G26" s="5"/>
    </row>
    <row r="27" spans="1:7" hidden="1">
      <c r="A27" s="174"/>
      <c r="B27" s="187"/>
      <c r="C27" s="188"/>
      <c r="D27" s="188"/>
      <c r="E27" s="191"/>
      <c r="F27" s="190"/>
      <c r="G27" s="5"/>
    </row>
    <row r="28" spans="1:7" hidden="1">
      <c r="A28" s="175"/>
      <c r="B28" s="187"/>
      <c r="C28" s="190"/>
      <c r="D28" s="190"/>
      <c r="E28" s="189"/>
      <c r="F28" s="190"/>
      <c r="G28" s="5"/>
    </row>
    <row r="29" spans="1:7" hidden="1">
      <c r="A29" s="176"/>
      <c r="B29" s="187"/>
      <c r="C29" s="190"/>
      <c r="D29" s="190"/>
      <c r="E29" s="189"/>
      <c r="F29" s="189"/>
      <c r="G29" s="5"/>
    </row>
    <row r="30" spans="1:7" hidden="1">
      <c r="A30" s="176"/>
      <c r="B30" s="187"/>
      <c r="C30" s="190"/>
      <c r="D30" s="190"/>
      <c r="E30" s="189"/>
      <c r="F30" s="189"/>
      <c r="G30" s="5"/>
    </row>
    <row r="31" spans="1:7" hidden="1">
      <c r="A31" s="174"/>
      <c r="B31" s="192"/>
      <c r="C31" s="188"/>
      <c r="D31" s="188"/>
      <c r="E31" s="191"/>
      <c r="F31" s="191"/>
      <c r="G31" s="5"/>
    </row>
    <row r="32" spans="1:7" hidden="1">
      <c r="A32" s="174"/>
      <c r="B32" s="187"/>
      <c r="C32" s="188"/>
      <c r="D32" s="188"/>
      <c r="E32" s="191"/>
      <c r="F32" s="191"/>
      <c r="G32" s="5"/>
    </row>
    <row r="33" spans="1:7" hidden="1">
      <c r="A33" s="175"/>
      <c r="B33" s="192"/>
      <c r="C33" s="190"/>
      <c r="D33" s="190"/>
      <c r="E33" s="189"/>
      <c r="F33" s="189"/>
      <c r="G33" s="5"/>
    </row>
    <row r="34" spans="1:7" hidden="1">
      <c r="A34" s="176"/>
      <c r="B34" s="192"/>
      <c r="C34" s="190"/>
      <c r="D34" s="190"/>
      <c r="E34" s="189"/>
      <c r="F34" s="189"/>
      <c r="G34" s="5"/>
    </row>
    <row r="35" spans="1:7" hidden="1">
      <c r="A35" s="176"/>
      <c r="B35" s="192"/>
      <c r="C35" s="190"/>
      <c r="D35" s="190"/>
      <c r="E35" s="189"/>
      <c r="F35" s="189"/>
      <c r="G35" s="5"/>
    </row>
    <row r="36" spans="1:7" hidden="1">
      <c r="A36" s="177"/>
      <c r="B36" s="192"/>
      <c r="C36" s="190"/>
      <c r="D36" s="190"/>
      <c r="E36" s="193"/>
      <c r="F36" s="189"/>
      <c r="G36" s="5"/>
    </row>
    <row r="37" spans="1:7" hidden="1">
      <c r="A37" s="176"/>
      <c r="B37" s="192"/>
      <c r="C37" s="190"/>
      <c r="D37" s="190"/>
      <c r="E37" s="193"/>
      <c r="F37" s="189"/>
      <c r="G37" s="5"/>
    </row>
    <row r="38" spans="1:7">
      <c r="A38" s="194" t="s">
        <v>392</v>
      </c>
      <c r="B38" s="195"/>
      <c r="C38" s="196">
        <f>C12+C13+C15+C14</f>
        <v>11345.777142471081</v>
      </c>
      <c r="D38" s="196"/>
      <c r="E38" s="196">
        <f>E13+E15</f>
        <v>3215.8</v>
      </c>
      <c r="F38" s="196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№1</vt:lpstr>
      <vt:lpstr>№3</vt:lpstr>
      <vt:lpstr>№4</vt:lpstr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2019-11-28T11:38:15Z</cp:lastPrinted>
  <dcterms:created xsi:type="dcterms:W3CDTF">2005-12-21T14:19:12Z</dcterms:created>
  <dcterms:modified xsi:type="dcterms:W3CDTF">2019-11-28T13:21:14Z</dcterms:modified>
</cp:coreProperties>
</file>